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drawings/drawing2.xml" ContentType="application/vnd.openxmlformats-officedocument.drawingml.chartshapes+xml"/>
  <Override PartName="/xl/drawings/drawing3.xml" ContentType="application/vnd.openxmlformats-officedocument.drawingml.chartshapes+xml"/>
  <Override PartName="/xl/workbook.xml" ContentType="application/vnd.openxmlformats-officedocument.spreadsheetml.sheet.main+xml"/>
  <Override PartName="/xl/worksheets/sheet6.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worksheets/sheet4.xml" ContentType="application/vnd.openxmlformats-officedocument.spreadsheetml.worksheet+xml"/>
  <Override PartName="/xl/charts/chart2.xml" ContentType="application/vnd.openxmlformats-officedocument.drawingml.chart+xml"/>
  <Override PartName="/xl/worksheets/sheet5.xml" ContentType="application/vnd.openxmlformats-officedocument.spreadsheetml.worksheet+xml"/>
  <Override PartName="/xl/worksheets/sheet1.xml" ContentType="application/vnd.openxmlformats-officedocument.spreadsheetml.worksheet+xml"/>
  <Override PartName="/xl/drawings/drawing1.xml" ContentType="application/vnd.openxmlformats-officedocument.drawing+xml"/>
  <Override PartName="/xl/charts/chart1.xml" ContentType="application/vnd.openxmlformats-officedocument.drawingml.char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worksheets/sheet13.xml" ContentType="application/vnd.openxmlformats-officedocument.spreadsheetml.worksheet+xml"/>
  <Override PartName="/xl/worksheets/sheet12.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9.xml" ContentType="application/vnd.openxmlformats-officedocument.spreadsheetml.worksheet+xml"/>
  <Override PartName="/xl/comments5.xml" ContentType="application/vnd.openxmlformats-officedocument.spreadsheetml.comments+xml"/>
  <Override PartName="/xl/comments1.xml" ContentType="application/vnd.openxmlformats-officedocument.spreadsheetml.comments+xml"/>
  <Override PartName="/xl/comments4.xml" ContentType="application/vnd.openxmlformats-officedocument.spreadsheetml.comments+xml"/>
  <Override PartName="/xl/comments9.xml" ContentType="application/vnd.openxmlformats-officedocument.spreadsheetml.comments+xml"/>
  <Override PartName="/xl/comments8.xml" ContentType="application/vnd.openxmlformats-officedocument.spreadsheetml.comments+xml"/>
  <Override PartName="/xl/comments7.xml" ContentType="application/vnd.openxmlformats-officedocument.spreadsheetml.comments+xml"/>
  <Override PartName="/xl/comments3.xml" ContentType="application/vnd.openxmlformats-officedocument.spreadsheetml.comments+xml"/>
  <Override PartName="/xl/comments2.xml" ContentType="application/vnd.openxmlformats-officedocument.spreadsheetml.comments+xml"/>
  <Override PartName="/xl/comments6.xml" ContentType="application/vnd.openxmlformats-officedocument.spreadsheetml.comments+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xl/charts/colors1.xml" ContentType="application/vnd.ms-office.chartcolorstyle+xml"/>
  <Override PartName="/xl/charts/style1.xml" ContentType="application/vnd.ms-office.chartstyle+xml"/>
  <Override PartName="/xl/charts/colors2.xml" ContentType="application/vnd.ms-office.chartcolorstyle+xml"/>
  <Override PartName="/xl/charts/style2.xml" ContentType="application/vnd.ms-office.chartstyle+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9416" windowHeight="11016" firstSheet="3" activeTab="13"/>
  </bookViews>
  <sheets>
    <sheet name="Instructions" sheetId="15" r:id="rId1"/>
    <sheet name="General" sheetId="11" r:id="rId2"/>
    <sheet name="Overall PHA Budget" sheetId="2" r:id="rId3"/>
    <sheet name="Payroll" sheetId="1" r:id="rId4"/>
    <sheet name="Emp. Benefits" sheetId="12" r:id="rId5"/>
    <sheet name="AMP 1" sheetId="3" r:id="rId6"/>
    <sheet name="AMP 2" sheetId="4" r:id="rId7"/>
    <sheet name="AMP 3" sheetId="5" r:id="rId8"/>
    <sheet name="HCV" sheetId="6" r:id="rId9"/>
    <sheet name="COCC" sheetId="8" r:id="rId10"/>
    <sheet name="Other 1" sheetId="9" r:id="rId11"/>
    <sheet name="Other 2" sheetId="10" r:id="rId12"/>
    <sheet name="Other 3" sheetId="7" r:id="rId13"/>
    <sheet name="Analysis" sheetId="14" r:id="rId14"/>
    <sheet name="Sheet2" sheetId="13" state="hidden" r:id="rId15"/>
  </sheets>
  <definedNames>
    <definedName name="Payroll_Frequency">Sheet2!$B$2:$B$5</definedName>
    <definedName name="_xlnm.Print_Area" localSheetId="5">'AMP 1'!$B$1:$G$115,'AMP 1'!$B$117:$G$540</definedName>
    <definedName name="_xlnm.Print_Area" localSheetId="6">'AMP 2'!$B$1:$G$115,'AMP 2'!$B$117:$G$540</definedName>
    <definedName name="_xlnm.Print_Area" localSheetId="7">'AMP 3'!$B$1:$G$115,'AMP 3'!$B$117:$G$540</definedName>
    <definedName name="_xlnm.Print_Area" localSheetId="10">'Other 1'!$B$1:$G$111,'Other 1'!$B$113:$G$503</definedName>
    <definedName name="_xlnm.Print_Area" localSheetId="11">'Other 2'!$B$2:$G$111,'Other 2'!$B$113:$G$503</definedName>
    <definedName name="_xlnm.Print_Area" localSheetId="12">'Other 3'!$B$2:$G$111,'Other 3'!$B$113:$G$503</definedName>
    <definedName name="_xlnm.Print_Titles" localSheetId="4">'Emp. Benefits'!$1:$5</definedName>
    <definedName name="_xlnm.Print_Titles" localSheetId="2">'Overall PHA Budget'!$1:$5</definedName>
    <definedName name="_xlnm.Print_Titles" localSheetId="3">Payroll!$1:$5</definedName>
  </definedNames>
  <calcPr calcId="171027"/>
  <fileRecoveryPr autoRecover="0"/>
</workbook>
</file>

<file path=xl/calcChain.xml><?xml version="1.0" encoding="utf-8"?>
<calcChain xmlns="http://schemas.openxmlformats.org/spreadsheetml/2006/main">
  <c r="E170" i="7" l="1"/>
  <c r="E170" i="10"/>
  <c r="E170" i="9"/>
  <c r="E185" i="8"/>
  <c r="G434" i="8"/>
  <c r="F434" i="8"/>
  <c r="E434" i="8"/>
  <c r="D434" i="8"/>
  <c r="D302" i="8"/>
  <c r="D301" i="8"/>
  <c r="D300" i="8"/>
  <c r="D299" i="8"/>
  <c r="D298" i="8"/>
  <c r="D297" i="8"/>
  <c r="L53" i="12"/>
  <c r="K53" i="12"/>
  <c r="E163" i="3"/>
  <c r="F81" i="3"/>
  <c r="F61" i="3"/>
  <c r="F45" i="3"/>
  <c r="H59" i="12"/>
  <c r="H58" i="12"/>
  <c r="H57" i="12"/>
  <c r="H56" i="12"/>
  <c r="H55" i="12"/>
  <c r="H54" i="12"/>
  <c r="H53" i="12"/>
  <c r="H52" i="12"/>
  <c r="H49" i="12"/>
  <c r="H38" i="12"/>
  <c r="F62" i="3" s="1"/>
  <c r="H16" i="12"/>
  <c r="F31" i="3" s="1"/>
  <c r="H27" i="12"/>
  <c r="F46" i="3" s="1"/>
  <c r="K62" i="1"/>
  <c r="F80" i="3" s="1"/>
  <c r="K50" i="1"/>
  <c r="K29" i="1"/>
  <c r="K20" i="1"/>
  <c r="F30" i="3" s="1"/>
  <c r="E155" i="8"/>
  <c r="A3" i="2"/>
  <c r="H60" i="12" l="1"/>
  <c r="K64" i="1"/>
  <c r="C3" i="14"/>
  <c r="C1" i="14"/>
  <c r="D5" i="5"/>
  <c r="D5" i="4"/>
  <c r="D5" i="3"/>
  <c r="M5" i="12"/>
  <c r="L5" i="12"/>
  <c r="K5" i="12"/>
  <c r="C51" i="11"/>
  <c r="G5" i="6"/>
  <c r="P5" i="1"/>
  <c r="O5" i="1"/>
  <c r="N5" i="1"/>
  <c r="R61" i="1"/>
  <c r="R60" i="1"/>
  <c r="R59" i="1"/>
  <c r="R58" i="1"/>
  <c r="R57" i="1"/>
  <c r="R56" i="1"/>
  <c r="R55" i="1"/>
  <c r="R54" i="1"/>
  <c r="R53" i="1"/>
  <c r="R49" i="1"/>
  <c r="R48" i="1"/>
  <c r="R47" i="1"/>
  <c r="R46" i="1"/>
  <c r="R45" i="1"/>
  <c r="R44" i="1"/>
  <c r="R43" i="1"/>
  <c r="R42" i="1"/>
  <c r="R41" i="1"/>
  <c r="R40" i="1"/>
  <c r="R39" i="1"/>
  <c r="R38" i="1"/>
  <c r="R37" i="1"/>
  <c r="R36" i="1"/>
  <c r="R35" i="1"/>
  <c r="R34" i="1"/>
  <c r="R33" i="1"/>
  <c r="R32" i="1"/>
  <c r="R28" i="1"/>
  <c r="R27" i="1"/>
  <c r="R26" i="1"/>
  <c r="R25" i="1"/>
  <c r="R24" i="1"/>
  <c r="R23" i="1"/>
  <c r="R8" i="1"/>
  <c r="R9" i="1"/>
  <c r="R10" i="1"/>
  <c r="R11" i="1"/>
  <c r="R12" i="1"/>
  <c r="R13" i="1"/>
  <c r="R14" i="1"/>
  <c r="R15" i="1"/>
  <c r="R16" i="1"/>
  <c r="R17" i="1"/>
  <c r="R18" i="1"/>
  <c r="R19" i="1"/>
  <c r="R7" i="1"/>
  <c r="F68" i="14"/>
  <c r="F70" i="14"/>
  <c r="F72" i="14"/>
  <c r="F78" i="14"/>
  <c r="E133" i="6"/>
  <c r="E18" i="6" s="1"/>
  <c r="L5" i="2"/>
  <c r="K5" i="2"/>
  <c r="J5" i="2"/>
  <c r="E62" i="1"/>
  <c r="E20" i="1"/>
  <c r="E29" i="1"/>
  <c r="E50" i="1"/>
  <c r="F3" i="10"/>
  <c r="F3" i="7"/>
  <c r="G86" i="2"/>
  <c r="E64" i="1" l="1"/>
  <c r="I68" i="1" s="1"/>
  <c r="I72" i="2"/>
  <c r="I70" i="2"/>
  <c r="I69" i="2"/>
  <c r="G74" i="8"/>
  <c r="I59" i="2"/>
  <c r="I58" i="2"/>
  <c r="I33" i="2"/>
  <c r="G30" i="8"/>
  <c r="I34" i="2" s="1"/>
  <c r="E503" i="7"/>
  <c r="G107" i="7" s="1"/>
  <c r="E500" i="7"/>
  <c r="G106" i="7" s="1"/>
  <c r="E491" i="7"/>
  <c r="G105" i="7" s="1"/>
  <c r="E482" i="7"/>
  <c r="G104" i="7" s="1"/>
  <c r="G469" i="7"/>
  <c r="G471" i="7" s="1"/>
  <c r="G82" i="7" s="1"/>
  <c r="F469" i="7"/>
  <c r="F471" i="7" s="1"/>
  <c r="G81" i="7" s="1"/>
  <c r="E469" i="7"/>
  <c r="E471" i="7" s="1"/>
  <c r="G80" i="7" s="1"/>
  <c r="D469" i="7"/>
  <c r="D471" i="7" s="1"/>
  <c r="G79" i="7" s="1"/>
  <c r="E457" i="7"/>
  <c r="E456" i="7"/>
  <c r="E455" i="7"/>
  <c r="E447" i="7"/>
  <c r="E446" i="7"/>
  <c r="E435" i="7"/>
  <c r="E441" i="7" s="1"/>
  <c r="G66" i="7" s="1"/>
  <c r="E426" i="7"/>
  <c r="E424" i="7"/>
  <c r="E421" i="7"/>
  <c r="E411" i="7"/>
  <c r="E417" i="7" s="1"/>
  <c r="G64" i="7" s="1"/>
  <c r="E401" i="7"/>
  <c r="E407" i="7" s="1"/>
  <c r="G63" i="7" s="1"/>
  <c r="E371" i="7"/>
  <c r="E381" i="7" s="1"/>
  <c r="G61" i="7" s="1"/>
  <c r="E360" i="7"/>
  <c r="E367" i="7" s="1"/>
  <c r="G60" i="7" s="1"/>
  <c r="E352" i="7"/>
  <c r="E357" i="7" s="1"/>
  <c r="G59" i="7" s="1"/>
  <c r="E339" i="7"/>
  <c r="E348" i="7" s="1"/>
  <c r="G58" i="7" s="1"/>
  <c r="E329" i="7"/>
  <c r="E335" i="7" s="1"/>
  <c r="G57" i="7" s="1"/>
  <c r="E317" i="7"/>
  <c r="E324" i="7" s="1"/>
  <c r="G55" i="7" s="1"/>
  <c r="D311" i="7"/>
  <c r="F311" i="7" s="1"/>
  <c r="G49" i="7" s="1"/>
  <c r="D310" i="7"/>
  <c r="F310" i="7" s="1"/>
  <c r="G48" i="7" s="1"/>
  <c r="D309" i="7"/>
  <c r="F309" i="7" s="1"/>
  <c r="G47" i="7" s="1"/>
  <c r="D308" i="7"/>
  <c r="F308" i="7" s="1"/>
  <c r="G46" i="7" s="1"/>
  <c r="D307" i="7"/>
  <c r="F307" i="7" s="1"/>
  <c r="G45" i="7" s="1"/>
  <c r="D306" i="7"/>
  <c r="F306" i="7" s="1"/>
  <c r="G44" i="7" s="1"/>
  <c r="E299" i="7"/>
  <c r="E286" i="7"/>
  <c r="E283" i="7"/>
  <c r="E271" i="7"/>
  <c r="E281" i="7" s="1"/>
  <c r="E254" i="7"/>
  <c r="E267" i="7" s="1"/>
  <c r="G32" i="7" s="1"/>
  <c r="E244" i="7"/>
  <c r="E251" i="7" s="1"/>
  <c r="G31" i="7" s="1"/>
  <c r="E239" i="7"/>
  <c r="E230" i="7"/>
  <c r="E221" i="7"/>
  <c r="E220" i="7"/>
  <c r="E219" i="7"/>
  <c r="E218" i="7"/>
  <c r="E217" i="7"/>
  <c r="E216" i="7"/>
  <c r="E215" i="7"/>
  <c r="E214" i="7"/>
  <c r="E213" i="7"/>
  <c r="E212" i="7"/>
  <c r="E211" i="7"/>
  <c r="E210" i="7"/>
  <c r="E198" i="7"/>
  <c r="E206" i="7" s="1"/>
  <c r="G29" i="7" s="1"/>
  <c r="E174" i="7"/>
  <c r="G26" i="7" s="1"/>
  <c r="E161" i="7"/>
  <c r="E163" i="7" s="1"/>
  <c r="G19" i="7" s="1"/>
  <c r="E148" i="7"/>
  <c r="E150" i="7" s="1"/>
  <c r="E154" i="7" s="1"/>
  <c r="G16" i="7" s="1"/>
  <c r="E139" i="7"/>
  <c r="E143" i="7" s="1"/>
  <c r="G14" i="7" s="1"/>
  <c r="E132" i="7"/>
  <c r="E136" i="7" s="1"/>
  <c r="G13" i="7" s="1"/>
  <c r="D118" i="7"/>
  <c r="D125" i="7" s="1"/>
  <c r="G95" i="7"/>
  <c r="D6" i="7"/>
  <c r="D3" i="7"/>
  <c r="B2" i="7"/>
  <c r="E503" i="10"/>
  <c r="G107" i="10" s="1"/>
  <c r="E500" i="10"/>
  <c r="G106" i="10" s="1"/>
  <c r="E491" i="10"/>
  <c r="G105" i="10" s="1"/>
  <c r="E482" i="10"/>
  <c r="G104" i="10" s="1"/>
  <c r="G469" i="10"/>
  <c r="G471" i="10" s="1"/>
  <c r="G82" i="10" s="1"/>
  <c r="F469" i="10"/>
  <c r="F471" i="10" s="1"/>
  <c r="G81" i="10" s="1"/>
  <c r="E469" i="10"/>
  <c r="E471" i="10" s="1"/>
  <c r="G80" i="10" s="1"/>
  <c r="D469" i="10"/>
  <c r="D471" i="10" s="1"/>
  <c r="G79" i="10" s="1"/>
  <c r="E457" i="10"/>
  <c r="E456" i="10"/>
  <c r="E455" i="10"/>
  <c r="E447" i="10"/>
  <c r="E446" i="10"/>
  <c r="E452" i="10" s="1"/>
  <c r="G74" i="10" s="1"/>
  <c r="E435" i="10"/>
  <c r="E441" i="10" s="1"/>
  <c r="G66" i="10" s="1"/>
  <c r="E426" i="10"/>
  <c r="E424" i="10"/>
  <c r="E421" i="10"/>
  <c r="E411" i="10"/>
  <c r="E417" i="10" s="1"/>
  <c r="G64" i="10" s="1"/>
  <c r="E401" i="10"/>
  <c r="E407" i="10" s="1"/>
  <c r="G63" i="10" s="1"/>
  <c r="E371" i="10"/>
  <c r="E381" i="10" s="1"/>
  <c r="G61" i="10" s="1"/>
  <c r="E360" i="10"/>
  <c r="E367" i="10" s="1"/>
  <c r="G60" i="10" s="1"/>
  <c r="E352" i="10"/>
  <c r="E357" i="10" s="1"/>
  <c r="G59" i="10" s="1"/>
  <c r="E339" i="10"/>
  <c r="E348" i="10" s="1"/>
  <c r="G58" i="10" s="1"/>
  <c r="E329" i="10"/>
  <c r="E335" i="10" s="1"/>
  <c r="G57" i="10" s="1"/>
  <c r="E317" i="10"/>
  <c r="E324" i="10" s="1"/>
  <c r="G55" i="10" s="1"/>
  <c r="D311" i="10"/>
  <c r="F311" i="10" s="1"/>
  <c r="G49" i="10" s="1"/>
  <c r="D310" i="10"/>
  <c r="F310" i="10" s="1"/>
  <c r="G48" i="10" s="1"/>
  <c r="D309" i="10"/>
  <c r="F309" i="10" s="1"/>
  <c r="G47" i="10" s="1"/>
  <c r="D308" i="10"/>
  <c r="F308" i="10" s="1"/>
  <c r="G46" i="10" s="1"/>
  <c r="D307" i="10"/>
  <c r="F307" i="10" s="1"/>
  <c r="G45" i="10" s="1"/>
  <c r="D306" i="10"/>
  <c r="F306" i="10" s="1"/>
  <c r="E299" i="10"/>
  <c r="E286" i="10"/>
  <c r="E283" i="10"/>
  <c r="E271" i="10"/>
  <c r="E281" i="10" s="1"/>
  <c r="E254" i="10"/>
  <c r="E267" i="10" s="1"/>
  <c r="G32" i="10" s="1"/>
  <c r="E244" i="10"/>
  <c r="E251" i="10" s="1"/>
  <c r="G31" i="10" s="1"/>
  <c r="E239" i="10"/>
  <c r="E230" i="10"/>
  <c r="E221" i="10"/>
  <c r="E220" i="10"/>
  <c r="E219" i="10"/>
  <c r="E218" i="10"/>
  <c r="E217" i="10"/>
  <c r="E216" i="10"/>
  <c r="E215" i="10"/>
  <c r="E214" i="10"/>
  <c r="E213" i="10"/>
  <c r="E212" i="10"/>
  <c r="E211" i="10"/>
  <c r="E210" i="10"/>
  <c r="E198" i="10"/>
  <c r="E206" i="10" s="1"/>
  <c r="G29" i="10" s="1"/>
  <c r="E174" i="10"/>
  <c r="G26" i="10" s="1"/>
  <c r="E161" i="10"/>
  <c r="E163" i="10" s="1"/>
  <c r="G19" i="10" s="1"/>
  <c r="E148" i="10"/>
  <c r="E150" i="10" s="1"/>
  <c r="E154" i="10" s="1"/>
  <c r="G16" i="10" s="1"/>
  <c r="E139" i="10"/>
  <c r="E143" i="10" s="1"/>
  <c r="G14" i="10" s="1"/>
  <c r="E132" i="10"/>
  <c r="E136" i="10" s="1"/>
  <c r="G13" i="10" s="1"/>
  <c r="D118" i="10"/>
  <c r="D125" i="10" s="1"/>
  <c r="G95" i="10"/>
  <c r="D6" i="10"/>
  <c r="D3" i="10"/>
  <c r="B2" i="10"/>
  <c r="H65" i="2"/>
  <c r="H64" i="2"/>
  <c r="G56" i="6"/>
  <c r="H48" i="2" s="1"/>
  <c r="E452" i="7" l="1"/>
  <c r="G74" i="7" s="1"/>
  <c r="E432" i="10"/>
  <c r="G65" i="10" s="1"/>
  <c r="F312" i="10"/>
  <c r="G44" i="10"/>
  <c r="G50" i="10" s="1"/>
  <c r="G109" i="10"/>
  <c r="E462" i="10"/>
  <c r="G75" i="10" s="1"/>
  <c r="E118" i="10"/>
  <c r="E122" i="10" s="1"/>
  <c r="G9" i="10" s="1"/>
  <c r="E462" i="7"/>
  <c r="G75" i="7" s="1"/>
  <c r="E222" i="7"/>
  <c r="E241" i="7" s="1"/>
  <c r="G30" i="7" s="1"/>
  <c r="E301" i="7"/>
  <c r="G33" i="7" s="1"/>
  <c r="E432" i="7"/>
  <c r="G65" i="7" s="1"/>
  <c r="E222" i="10"/>
  <c r="E241" i="10" s="1"/>
  <c r="G30" i="10" s="1"/>
  <c r="E301" i="10"/>
  <c r="G33" i="10" s="1"/>
  <c r="G109" i="7"/>
  <c r="G50" i="7"/>
  <c r="G83" i="7"/>
  <c r="D384" i="7"/>
  <c r="E125" i="7"/>
  <c r="E129" i="7" s="1"/>
  <c r="G10" i="7" s="1"/>
  <c r="F312" i="7"/>
  <c r="E177" i="7"/>
  <c r="E118" i="7"/>
  <c r="E122" i="7" s="1"/>
  <c r="G9" i="7" s="1"/>
  <c r="G83" i="10"/>
  <c r="D384" i="10"/>
  <c r="E125" i="10"/>
  <c r="E129" i="10" s="1"/>
  <c r="G10" i="10" s="1"/>
  <c r="E177" i="10"/>
  <c r="F99" i="8"/>
  <c r="F98" i="8"/>
  <c r="F97" i="8"/>
  <c r="G11" i="7" l="1"/>
  <c r="G20" i="7" s="1"/>
  <c r="G11" i="10"/>
  <c r="G20" i="10" s="1"/>
  <c r="E185" i="7"/>
  <c r="E191" i="7"/>
  <c r="E195" i="7" s="1"/>
  <c r="G28" i="7" s="1"/>
  <c r="D103" i="8" s="1"/>
  <c r="E388" i="7"/>
  <c r="E391" i="7"/>
  <c r="E387" i="7"/>
  <c r="E390" i="7"/>
  <c r="E386" i="7"/>
  <c r="E389" i="7"/>
  <c r="E185" i="10"/>
  <c r="E191" i="10"/>
  <c r="E195" i="10" s="1"/>
  <c r="G28" i="10" s="1"/>
  <c r="D102" i="8" s="1"/>
  <c r="E388" i="10"/>
  <c r="E391" i="10"/>
  <c r="E387" i="10"/>
  <c r="E390" i="10"/>
  <c r="E386" i="10"/>
  <c r="E389" i="10"/>
  <c r="B1" i="8"/>
  <c r="B3" i="8"/>
  <c r="E474" i="7" l="1"/>
  <c r="E476" i="7" s="1"/>
  <c r="E479" i="7" s="1"/>
  <c r="G89" i="7" s="1"/>
  <c r="G91" i="7" s="1"/>
  <c r="E474" i="10"/>
  <c r="E476" i="10" s="1"/>
  <c r="E479" i="10" s="1"/>
  <c r="G89" i="10" s="1"/>
  <c r="G91" i="10" s="1"/>
  <c r="E397" i="10"/>
  <c r="G62" i="10" s="1"/>
  <c r="K53" i="2" s="1"/>
  <c r="E397" i="7"/>
  <c r="G62" i="7" s="1"/>
  <c r="L53" i="2" s="1"/>
  <c r="E183" i="7"/>
  <c r="E189" i="7" s="1"/>
  <c r="G27" i="7" s="1"/>
  <c r="C103" i="8" s="1"/>
  <c r="E179" i="7"/>
  <c r="E183" i="10"/>
  <c r="E189" i="10" s="1"/>
  <c r="G27" i="10" s="1"/>
  <c r="E179" i="10"/>
  <c r="L87" i="2"/>
  <c r="K87" i="2"/>
  <c r="J87" i="2"/>
  <c r="L86" i="2"/>
  <c r="K86" i="2"/>
  <c r="L85" i="2"/>
  <c r="K85" i="2"/>
  <c r="L84" i="2"/>
  <c r="K84" i="2"/>
  <c r="L77" i="2"/>
  <c r="K77" i="2"/>
  <c r="L75" i="2"/>
  <c r="K75" i="2"/>
  <c r="L71" i="2"/>
  <c r="K71" i="2"/>
  <c r="J71" i="2"/>
  <c r="L70" i="2"/>
  <c r="K70" i="2"/>
  <c r="J70" i="2"/>
  <c r="L69" i="2"/>
  <c r="K69" i="2"/>
  <c r="J69" i="2"/>
  <c r="L68" i="2"/>
  <c r="K68" i="2"/>
  <c r="L65" i="2"/>
  <c r="K65" i="2"/>
  <c r="L64" i="2"/>
  <c r="K64" i="2"/>
  <c r="L59" i="2"/>
  <c r="K59" i="2"/>
  <c r="J59" i="2"/>
  <c r="L58" i="2"/>
  <c r="K58" i="2"/>
  <c r="J58" i="2"/>
  <c r="L57" i="2"/>
  <c r="K57" i="2"/>
  <c r="L56" i="2"/>
  <c r="K56" i="2"/>
  <c r="L55" i="2"/>
  <c r="K55" i="2"/>
  <c r="L54" i="2"/>
  <c r="K54" i="2"/>
  <c r="L52" i="2"/>
  <c r="K52" i="2"/>
  <c r="L51" i="2"/>
  <c r="K51" i="2"/>
  <c r="L50" i="2"/>
  <c r="K50" i="2"/>
  <c r="L49" i="2"/>
  <c r="K49" i="2"/>
  <c r="L48" i="2"/>
  <c r="K48" i="2"/>
  <c r="L47" i="2"/>
  <c r="K47" i="2"/>
  <c r="L42" i="2"/>
  <c r="K42" i="2"/>
  <c r="L41" i="2"/>
  <c r="K41" i="2"/>
  <c r="L40" i="2"/>
  <c r="K40" i="2"/>
  <c r="L39" i="2"/>
  <c r="K39" i="2"/>
  <c r="L38" i="2"/>
  <c r="K38" i="2"/>
  <c r="L37" i="2"/>
  <c r="K37" i="2"/>
  <c r="L34" i="2"/>
  <c r="K34" i="2"/>
  <c r="J34" i="2"/>
  <c r="L33" i="2"/>
  <c r="K33" i="2"/>
  <c r="J33" i="2"/>
  <c r="L28" i="2"/>
  <c r="K28" i="2"/>
  <c r="L27" i="2"/>
  <c r="K27" i="2"/>
  <c r="L26" i="2"/>
  <c r="K26" i="2"/>
  <c r="L25" i="2"/>
  <c r="K25" i="2"/>
  <c r="L24" i="2"/>
  <c r="K24" i="2"/>
  <c r="L23" i="2"/>
  <c r="K23" i="2"/>
  <c r="L21" i="2"/>
  <c r="K21" i="2"/>
  <c r="L14" i="2"/>
  <c r="K14" i="2"/>
  <c r="L13" i="2"/>
  <c r="K13" i="2"/>
  <c r="L8" i="2"/>
  <c r="K8" i="2"/>
  <c r="J8" i="2"/>
  <c r="L7" i="2"/>
  <c r="K7" i="2"/>
  <c r="A1" i="2"/>
  <c r="G12" i="2"/>
  <c r="G11" i="2"/>
  <c r="G10" i="2"/>
  <c r="G9" i="2"/>
  <c r="L72" i="2" l="1"/>
  <c r="K72" i="2"/>
  <c r="K73" i="2" s="1"/>
  <c r="K20" i="2"/>
  <c r="C102" i="8"/>
  <c r="K15" i="2"/>
  <c r="K88" i="2"/>
  <c r="K43" i="2"/>
  <c r="L73" i="2"/>
  <c r="L43" i="2"/>
  <c r="L15" i="2"/>
  <c r="L88" i="2"/>
  <c r="L20" i="2"/>
  <c r="G95" i="9"/>
  <c r="J75" i="2" s="1"/>
  <c r="E454" i="8" l="1"/>
  <c r="G84" i="8" s="1"/>
  <c r="I87" i="2" s="1"/>
  <c r="E445" i="8"/>
  <c r="G83" i="8" s="1"/>
  <c r="I84" i="2" s="1"/>
  <c r="G436" i="8"/>
  <c r="F68" i="8" s="1"/>
  <c r="F436" i="8"/>
  <c r="F67" i="8" s="1"/>
  <c r="E436" i="8"/>
  <c r="F66" i="8" s="1"/>
  <c r="D436" i="8"/>
  <c r="F65" i="8" s="1"/>
  <c r="E422" i="8"/>
  <c r="E421" i="8"/>
  <c r="E420" i="8"/>
  <c r="E412" i="8"/>
  <c r="E411" i="8"/>
  <c r="E400" i="8"/>
  <c r="E406" i="8" s="1"/>
  <c r="F52" i="8" s="1"/>
  <c r="I57" i="2" s="1"/>
  <c r="E391" i="8"/>
  <c r="E389" i="8"/>
  <c r="E386" i="8"/>
  <c r="E376" i="8"/>
  <c r="E382" i="8" s="1"/>
  <c r="F50" i="8" s="1"/>
  <c r="I55" i="2" s="1"/>
  <c r="E366" i="8"/>
  <c r="E372" i="8" s="1"/>
  <c r="F49" i="8" s="1"/>
  <c r="I54" i="2" s="1"/>
  <c r="E352" i="8"/>
  <c r="E362" i="8" s="1"/>
  <c r="F48" i="8" s="1"/>
  <c r="I52" i="2" s="1"/>
  <c r="E343" i="8"/>
  <c r="E348" i="8" s="1"/>
  <c r="F47" i="8" s="1"/>
  <c r="I50" i="2" s="1"/>
  <c r="E330" i="8"/>
  <c r="E339" i="8" s="1"/>
  <c r="F46" i="8" s="1"/>
  <c r="I49" i="2" s="1"/>
  <c r="E320" i="8"/>
  <c r="E326" i="8" s="1"/>
  <c r="F45" i="8" s="1"/>
  <c r="E308" i="8"/>
  <c r="E315" i="8" s="1"/>
  <c r="G43" i="8" s="1"/>
  <c r="F302" i="8"/>
  <c r="G38" i="8" s="1"/>
  <c r="I42" i="2" s="1"/>
  <c r="F301" i="8"/>
  <c r="G37" i="8" s="1"/>
  <c r="I41" i="2" s="1"/>
  <c r="F300" i="8"/>
  <c r="G36" i="8" s="1"/>
  <c r="I40" i="2" s="1"/>
  <c r="F299" i="8"/>
  <c r="G35" i="8" s="1"/>
  <c r="I39" i="2" s="1"/>
  <c r="F298" i="8"/>
  <c r="G34" i="8" s="1"/>
  <c r="I38" i="2" s="1"/>
  <c r="F297" i="8"/>
  <c r="G33" i="8" s="1"/>
  <c r="E290" i="8"/>
  <c r="E277" i="8"/>
  <c r="E265" i="8"/>
  <c r="E275" i="8" s="1"/>
  <c r="E248" i="8"/>
  <c r="E261" i="8" s="1"/>
  <c r="G23" i="8" s="1"/>
  <c r="I27" i="2" s="1"/>
  <c r="E238" i="8"/>
  <c r="E245" i="8" s="1"/>
  <c r="G22" i="8" s="1"/>
  <c r="I26" i="2" s="1"/>
  <c r="E233" i="8"/>
  <c r="E224" i="8"/>
  <c r="E215" i="8"/>
  <c r="E214" i="8"/>
  <c r="E213" i="8"/>
  <c r="E212" i="8"/>
  <c r="E211" i="8"/>
  <c r="E210" i="8"/>
  <c r="E209" i="8"/>
  <c r="E208" i="8"/>
  <c r="E207" i="8"/>
  <c r="E206" i="8"/>
  <c r="E205" i="8"/>
  <c r="E204" i="8"/>
  <c r="E192" i="8"/>
  <c r="E200" i="8" s="1"/>
  <c r="G20" i="8" s="1"/>
  <c r="I24" i="2" s="1"/>
  <c r="E189" i="8"/>
  <c r="G19" i="8" s="1"/>
  <c r="F175" i="8"/>
  <c r="F174" i="8"/>
  <c r="F173" i="8"/>
  <c r="F172" i="8"/>
  <c r="F171" i="8"/>
  <c r="F170" i="8"/>
  <c r="F169" i="8"/>
  <c r="F168" i="8"/>
  <c r="F167" i="8"/>
  <c r="F166" i="8"/>
  <c r="F165" i="8"/>
  <c r="E158" i="8"/>
  <c r="B158" i="8"/>
  <c r="E152" i="8"/>
  <c r="E147" i="8"/>
  <c r="G13" i="8" s="1"/>
  <c r="I13" i="2" s="1"/>
  <c r="E134" i="8"/>
  <c r="E138" i="8" s="1"/>
  <c r="G12" i="8" s="1"/>
  <c r="I14" i="2" s="1"/>
  <c r="E127" i="8"/>
  <c r="G11" i="8" s="1"/>
  <c r="F115" i="8"/>
  <c r="E115" i="8"/>
  <c r="D115" i="8"/>
  <c r="C115" i="8"/>
  <c r="G114" i="8"/>
  <c r="G113" i="8"/>
  <c r="G112" i="8"/>
  <c r="G111" i="8"/>
  <c r="G110" i="8"/>
  <c r="G109" i="8"/>
  <c r="G108" i="8"/>
  <c r="G103" i="8"/>
  <c r="G102" i="8"/>
  <c r="G85" i="8" l="1"/>
  <c r="I88" i="2"/>
  <c r="I47" i="2"/>
  <c r="I48" i="2"/>
  <c r="I37" i="2"/>
  <c r="I43" i="2" s="1"/>
  <c r="G39" i="8"/>
  <c r="E162" i="8"/>
  <c r="E427" i="8"/>
  <c r="G61" i="8" s="1"/>
  <c r="E397" i="8"/>
  <c r="F51" i="8" s="1"/>
  <c r="I56" i="2" s="1"/>
  <c r="E417" i="8"/>
  <c r="G60" i="8" s="1"/>
  <c r="I64" i="2" s="1"/>
  <c r="F176" i="8"/>
  <c r="E292" i="8"/>
  <c r="G24" i="8" s="1"/>
  <c r="I28" i="2" s="1"/>
  <c r="E216" i="8"/>
  <c r="E235" i="8" s="1"/>
  <c r="G21" i="8" s="1"/>
  <c r="G115" i="8"/>
  <c r="I23" i="2"/>
  <c r="G69" i="8"/>
  <c r="F303" i="8"/>
  <c r="F104" i="8"/>
  <c r="F117" i="8" s="1"/>
  <c r="G7" i="8" s="1"/>
  <c r="I68" i="2" l="1"/>
  <c r="I73" i="2" s="1"/>
  <c r="I65" i="2"/>
  <c r="G55" i="8"/>
  <c r="F178" i="8"/>
  <c r="G10" i="8" s="1"/>
  <c r="I12" i="2" s="1"/>
  <c r="M12" i="2" s="1"/>
  <c r="I25" i="2"/>
  <c r="F3" i="9" l="1"/>
  <c r="G47" i="4" l="1"/>
  <c r="E33" i="2" s="1"/>
  <c r="E283" i="9"/>
  <c r="E310" i="5"/>
  <c r="E310" i="4"/>
  <c r="E310" i="3" l="1"/>
  <c r="D118" i="9" l="1"/>
  <c r="D125" i="9" s="1"/>
  <c r="D3" i="9"/>
  <c r="B2" i="9"/>
  <c r="E503" i="9"/>
  <c r="G107" i="9" s="1"/>
  <c r="J86" i="2" s="1"/>
  <c r="M86" i="2" s="1"/>
  <c r="E482" i="9"/>
  <c r="G104" i="9" s="1"/>
  <c r="J77" i="2" s="1"/>
  <c r="D6" i="9"/>
  <c r="N59" i="12"/>
  <c r="N58" i="12"/>
  <c r="N57" i="12"/>
  <c r="N56" i="12"/>
  <c r="N55" i="12"/>
  <c r="N54" i="12"/>
  <c r="N53" i="12"/>
  <c r="N52" i="12"/>
  <c r="N49" i="12"/>
  <c r="N38" i="12"/>
  <c r="N27" i="12"/>
  <c r="N16" i="12"/>
  <c r="K59" i="12"/>
  <c r="K58" i="12"/>
  <c r="K57" i="12"/>
  <c r="K56" i="12"/>
  <c r="K55" i="12"/>
  <c r="K54" i="12"/>
  <c r="K52" i="12"/>
  <c r="K49" i="12"/>
  <c r="G73" i="9" s="1"/>
  <c r="J63" i="2" s="1"/>
  <c r="K38" i="12"/>
  <c r="G54" i="9" s="1"/>
  <c r="J46" i="2" s="1"/>
  <c r="K27" i="12"/>
  <c r="G38" i="9" s="1"/>
  <c r="J32" i="2" s="1"/>
  <c r="K16" i="12"/>
  <c r="G25" i="9" s="1"/>
  <c r="J19" i="2" s="1"/>
  <c r="K9" i="14" l="1"/>
  <c r="N60" i="12"/>
  <c r="K60" i="12"/>
  <c r="Q62" i="1"/>
  <c r="Q50" i="1"/>
  <c r="Q29" i="1"/>
  <c r="Q20" i="1"/>
  <c r="N62" i="1"/>
  <c r="N50" i="1"/>
  <c r="N29" i="1"/>
  <c r="N20" i="1"/>
  <c r="Q64" i="1" l="1"/>
  <c r="G72" i="9"/>
  <c r="J62" i="2" s="1"/>
  <c r="G53" i="9"/>
  <c r="J45" i="2" s="1"/>
  <c r="G37" i="9"/>
  <c r="J31" i="2" s="1"/>
  <c r="J35" i="2" s="1"/>
  <c r="N64" i="1"/>
  <c r="G24" i="9"/>
  <c r="J18" i="2" s="1"/>
  <c r="E500" i="9"/>
  <c r="G106" i="9" s="1"/>
  <c r="J84" i="2" s="1"/>
  <c r="E491" i="9"/>
  <c r="G105" i="9" s="1"/>
  <c r="J85" i="2" s="1"/>
  <c r="G469" i="9"/>
  <c r="G471" i="9" s="1"/>
  <c r="G82" i="9" s="1"/>
  <c r="F469" i="9"/>
  <c r="F471" i="9" s="1"/>
  <c r="G81" i="9" s="1"/>
  <c r="E469" i="9"/>
  <c r="E471" i="9" s="1"/>
  <c r="G80" i="9" s="1"/>
  <c r="D469" i="9"/>
  <c r="D471" i="9" s="1"/>
  <c r="G79" i="9" s="1"/>
  <c r="E457" i="9"/>
  <c r="E456" i="9"/>
  <c r="E455" i="9"/>
  <c r="E447" i="9"/>
  <c r="E446" i="9"/>
  <c r="E435" i="9"/>
  <c r="E441" i="9" s="1"/>
  <c r="G66" i="9" s="1"/>
  <c r="J57" i="2" s="1"/>
  <c r="E426" i="9"/>
  <c r="E424" i="9"/>
  <c r="E421" i="9"/>
  <c r="E411" i="9"/>
  <c r="E417" i="9" s="1"/>
  <c r="G64" i="9" s="1"/>
  <c r="J55" i="2" s="1"/>
  <c r="E401" i="9"/>
  <c r="E407" i="9" s="1"/>
  <c r="G63" i="9" s="1"/>
  <c r="J54" i="2" s="1"/>
  <c r="E371" i="9"/>
  <c r="E381" i="9" s="1"/>
  <c r="G61" i="9" s="1"/>
  <c r="J52" i="2" s="1"/>
  <c r="E360" i="9"/>
  <c r="E367" i="9" s="1"/>
  <c r="G60" i="9" s="1"/>
  <c r="J51" i="2" s="1"/>
  <c r="E352" i="9"/>
  <c r="E357" i="9" s="1"/>
  <c r="G59" i="9" s="1"/>
  <c r="J50" i="2" s="1"/>
  <c r="E339" i="9"/>
  <c r="E348" i="9" s="1"/>
  <c r="G58" i="9" s="1"/>
  <c r="J49" i="2" s="1"/>
  <c r="E329" i="9"/>
  <c r="E335" i="9" s="1"/>
  <c r="G57" i="9" s="1"/>
  <c r="J48" i="2" s="1"/>
  <c r="E317" i="9"/>
  <c r="E324" i="9" s="1"/>
  <c r="G55" i="9" s="1"/>
  <c r="J47" i="2" s="1"/>
  <c r="D311" i="9"/>
  <c r="F311" i="9" s="1"/>
  <c r="G49" i="9" s="1"/>
  <c r="J42" i="2" s="1"/>
  <c r="D310" i="9"/>
  <c r="F310" i="9" s="1"/>
  <c r="G48" i="9" s="1"/>
  <c r="J41" i="2" s="1"/>
  <c r="D309" i="9"/>
  <c r="F309" i="9" s="1"/>
  <c r="G47" i="9" s="1"/>
  <c r="J40" i="2" s="1"/>
  <c r="D308" i="9"/>
  <c r="F308" i="9" s="1"/>
  <c r="G46" i="9" s="1"/>
  <c r="J39" i="2" s="1"/>
  <c r="D307" i="9"/>
  <c r="F307" i="9" s="1"/>
  <c r="G45" i="9" s="1"/>
  <c r="J38" i="2" s="1"/>
  <c r="D306" i="9"/>
  <c r="F306" i="9" s="1"/>
  <c r="E299" i="9"/>
  <c r="E286" i="9"/>
  <c r="E271" i="9"/>
  <c r="E281" i="9" s="1"/>
  <c r="E254" i="9"/>
  <c r="E267" i="9" s="1"/>
  <c r="G32" i="9" s="1"/>
  <c r="J27" i="2" s="1"/>
  <c r="E244" i="9"/>
  <c r="E251" i="9" s="1"/>
  <c r="G31" i="9" s="1"/>
  <c r="J26" i="2" s="1"/>
  <c r="E239" i="9"/>
  <c r="E230" i="9"/>
  <c r="E221" i="9"/>
  <c r="E220" i="9"/>
  <c r="E219" i="9"/>
  <c r="E218" i="9"/>
  <c r="E217" i="9"/>
  <c r="E216" i="9"/>
  <c r="E215" i="9"/>
  <c r="E214" i="9"/>
  <c r="E213" i="9"/>
  <c r="E212" i="9"/>
  <c r="E211" i="9"/>
  <c r="E210" i="9"/>
  <c r="E198" i="9"/>
  <c r="E206" i="9" s="1"/>
  <c r="G29" i="9" s="1"/>
  <c r="J24" i="2" s="1"/>
  <c r="E174" i="9"/>
  <c r="G26" i="9" s="1"/>
  <c r="J23" i="2" s="1"/>
  <c r="E163" i="9"/>
  <c r="G19" i="9" s="1"/>
  <c r="J13" i="2" s="1"/>
  <c r="E148" i="9"/>
  <c r="E150" i="9" s="1"/>
  <c r="E154" i="9" s="1"/>
  <c r="G16" i="9" s="1"/>
  <c r="J14" i="2" s="1"/>
  <c r="E139" i="9"/>
  <c r="E143" i="9" s="1"/>
  <c r="G14" i="9" s="1"/>
  <c r="E132" i="9"/>
  <c r="E136" i="9" s="1"/>
  <c r="G13" i="9" s="1"/>
  <c r="E177" i="9"/>
  <c r="K11" i="14" l="1"/>
  <c r="K13" i="14" s="1"/>
  <c r="J88" i="2"/>
  <c r="E301" i="9"/>
  <c r="G33" i="9" s="1"/>
  <c r="J28" i="2" s="1"/>
  <c r="E185" i="9"/>
  <c r="E191" i="9"/>
  <c r="E452" i="9"/>
  <c r="G74" i="9" s="1"/>
  <c r="J64" i="2" s="1"/>
  <c r="E462" i="9"/>
  <c r="G75" i="9" s="1"/>
  <c r="J65" i="2" s="1"/>
  <c r="E432" i="9"/>
  <c r="G65" i="9" s="1"/>
  <c r="J56" i="2" s="1"/>
  <c r="F312" i="9"/>
  <c r="G44" i="9"/>
  <c r="J37" i="2" s="1"/>
  <c r="J43" i="2" s="1"/>
  <c r="E125" i="9"/>
  <c r="E129" i="9" s="1"/>
  <c r="G10" i="9" s="1"/>
  <c r="E222" i="9"/>
  <c r="E241" i="9" s="1"/>
  <c r="G30" i="9" s="1"/>
  <c r="J25" i="2" s="1"/>
  <c r="G83" i="9"/>
  <c r="J68" i="2" s="1"/>
  <c r="E118" i="9"/>
  <c r="E122" i="9" s="1"/>
  <c r="G9" i="9" s="1"/>
  <c r="J66" i="2" l="1"/>
  <c r="E195" i="9"/>
  <c r="G28" i="9" s="1"/>
  <c r="G109" i="9"/>
  <c r="D384" i="9"/>
  <c r="E388" i="9" s="1"/>
  <c r="G50" i="9"/>
  <c r="G11" i="9"/>
  <c r="J7" i="2" s="1"/>
  <c r="J15" i="2" s="1"/>
  <c r="I59" i="12"/>
  <c r="J21" i="2" l="1"/>
  <c r="D101" i="8"/>
  <c r="G20" i="9"/>
  <c r="E179" i="9" s="1"/>
  <c r="E390" i="9"/>
  <c r="E387" i="9"/>
  <c r="E389" i="9"/>
  <c r="E391" i="9"/>
  <c r="E386" i="9"/>
  <c r="E474" i="9"/>
  <c r="E476" i="9" s="1"/>
  <c r="E479" i="9" s="1"/>
  <c r="G89" i="9" s="1"/>
  <c r="J72" i="2" s="1"/>
  <c r="J73" i="2" s="1"/>
  <c r="E183" i="9" l="1"/>
  <c r="E189" i="9" s="1"/>
  <c r="G27" i="9" s="1"/>
  <c r="E397" i="9"/>
  <c r="G62" i="9" s="1"/>
  <c r="J53" i="2" s="1"/>
  <c r="J60" i="2" s="1"/>
  <c r="G91" i="9"/>
  <c r="G100" i="6"/>
  <c r="G97" i="6"/>
  <c r="D10" i="6"/>
  <c r="E320" i="6"/>
  <c r="E329" i="6" s="1"/>
  <c r="E330" i="6" s="1"/>
  <c r="E334" i="6" s="1"/>
  <c r="E319" i="6"/>
  <c r="E170" i="6"/>
  <c r="E174" i="6" s="1"/>
  <c r="E178" i="6" s="1"/>
  <c r="D113" i="6"/>
  <c r="E113" i="6" s="1"/>
  <c r="E343" i="6"/>
  <c r="E99" i="6" s="1"/>
  <c r="G299" i="6"/>
  <c r="G301" i="6" s="1"/>
  <c r="E80" i="6" s="1"/>
  <c r="F299" i="6"/>
  <c r="F301" i="6" s="1"/>
  <c r="E79" i="6" s="1"/>
  <c r="E299" i="6"/>
  <c r="E301" i="6" s="1"/>
  <c r="E78" i="6" s="1"/>
  <c r="D299" i="6"/>
  <c r="D301" i="6" s="1"/>
  <c r="E77" i="6" s="1"/>
  <c r="D291" i="6"/>
  <c r="F291" i="6" s="1"/>
  <c r="E50" i="6" s="1"/>
  <c r="D290" i="6"/>
  <c r="F290" i="6" s="1"/>
  <c r="E49" i="6" s="1"/>
  <c r="D289" i="6"/>
  <c r="F289" i="6" s="1"/>
  <c r="E48" i="6" s="1"/>
  <c r="D288" i="6"/>
  <c r="F288" i="6" s="1"/>
  <c r="E47" i="6" s="1"/>
  <c r="D287" i="6"/>
  <c r="F287" i="6" s="1"/>
  <c r="E46" i="6" s="1"/>
  <c r="D286" i="6"/>
  <c r="F286" i="6" s="1"/>
  <c r="E45" i="6" s="1"/>
  <c r="E279" i="6"/>
  <c r="E266" i="6"/>
  <c r="E254" i="6"/>
  <c r="E264" i="6" s="1"/>
  <c r="E237" i="6"/>
  <c r="E250" i="6" s="1"/>
  <c r="E35" i="6" s="1"/>
  <c r="E227" i="6"/>
  <c r="E234" i="6" s="1"/>
  <c r="E34" i="6" s="1"/>
  <c r="E222" i="6"/>
  <c r="E213" i="6"/>
  <c r="E204" i="6"/>
  <c r="E203" i="6"/>
  <c r="E202" i="6"/>
  <c r="E201" i="6"/>
  <c r="E200" i="6"/>
  <c r="E199" i="6"/>
  <c r="E198" i="6"/>
  <c r="E197" i="6"/>
  <c r="E196" i="6"/>
  <c r="E195" i="6"/>
  <c r="E194" i="6"/>
  <c r="E193" i="6"/>
  <c r="E181" i="6"/>
  <c r="E189" i="6" s="1"/>
  <c r="E31" i="6" s="1"/>
  <c r="E163" i="6"/>
  <c r="E167" i="6" s="1"/>
  <c r="E28" i="6" s="1"/>
  <c r="E156" i="6"/>
  <c r="F22" i="6" s="1"/>
  <c r="E138" i="6"/>
  <c r="E140" i="6" s="1"/>
  <c r="E144" i="6" s="1"/>
  <c r="E19" i="6" s="1"/>
  <c r="J20" i="2" l="1"/>
  <c r="J29" i="2" s="1"/>
  <c r="J79" i="2" s="1"/>
  <c r="J81" i="2" s="1"/>
  <c r="J90" i="2" s="1"/>
  <c r="C101" i="8"/>
  <c r="G101" i="8" s="1"/>
  <c r="E89" i="6"/>
  <c r="D149" i="6"/>
  <c r="C307" i="6"/>
  <c r="E307" i="6" s="1"/>
  <c r="E309" i="6" s="1"/>
  <c r="E315" i="6" s="1"/>
  <c r="E83" i="6" s="1"/>
  <c r="D150" i="6"/>
  <c r="E30" i="6"/>
  <c r="D100" i="8" s="1"/>
  <c r="G99" i="6"/>
  <c r="H84" i="2" s="1"/>
  <c r="E321" i="6"/>
  <c r="E325" i="6" s="1"/>
  <c r="F98" i="6"/>
  <c r="F101" i="6" s="1"/>
  <c r="E176" i="6"/>
  <c r="E205" i="6"/>
  <c r="E224" i="6" s="1"/>
  <c r="E33" i="6" s="1"/>
  <c r="E281" i="6"/>
  <c r="E36" i="6" s="1"/>
  <c r="E117" i="6"/>
  <c r="E15" i="6" s="1"/>
  <c r="E16" i="6" s="1"/>
  <c r="F292" i="6"/>
  <c r="E540" i="5"/>
  <c r="E531" i="5"/>
  <c r="E110" i="5" s="1"/>
  <c r="G498" i="5"/>
  <c r="G500" i="5" s="1"/>
  <c r="E90" i="5" s="1"/>
  <c r="G90" i="5" s="1"/>
  <c r="F498" i="5"/>
  <c r="F500" i="5" s="1"/>
  <c r="E89" i="5" s="1"/>
  <c r="G89" i="5" s="1"/>
  <c r="E498" i="5"/>
  <c r="E500" i="5" s="1"/>
  <c r="E88" i="5" s="1"/>
  <c r="G88" i="5" s="1"/>
  <c r="D498" i="5"/>
  <c r="D500" i="5" s="1"/>
  <c r="E87" i="5" s="1"/>
  <c r="E486" i="5"/>
  <c r="E485" i="5"/>
  <c r="E484" i="5"/>
  <c r="E476" i="5"/>
  <c r="E475" i="5"/>
  <c r="E463" i="5"/>
  <c r="E469" i="5" s="1"/>
  <c r="E74" i="5" s="1"/>
  <c r="G74" i="5" s="1"/>
  <c r="F57" i="2" s="1"/>
  <c r="E454" i="5"/>
  <c r="E452" i="5"/>
  <c r="E449" i="5"/>
  <c r="E439" i="5"/>
  <c r="E445" i="5" s="1"/>
  <c r="E72" i="5" s="1"/>
  <c r="G72" i="5" s="1"/>
  <c r="F55" i="2" s="1"/>
  <c r="E429" i="5"/>
  <c r="E435" i="5" s="1"/>
  <c r="E71" i="5" s="1"/>
  <c r="G71" i="5" s="1"/>
  <c r="F54" i="2" s="1"/>
  <c r="E399" i="5"/>
  <c r="E409" i="5" s="1"/>
  <c r="E69" i="5" s="1"/>
  <c r="G69" i="5" s="1"/>
  <c r="F52" i="2" s="1"/>
  <c r="E388" i="5"/>
  <c r="E395" i="5" s="1"/>
  <c r="E68" i="5" s="1"/>
  <c r="G68" i="5" s="1"/>
  <c r="F51" i="2" s="1"/>
  <c r="E380" i="5"/>
  <c r="E385" i="5" s="1"/>
  <c r="E67" i="5" s="1"/>
  <c r="G67" i="5" s="1"/>
  <c r="F50" i="2" s="1"/>
  <c r="E367" i="5"/>
  <c r="E376" i="5" s="1"/>
  <c r="E66" i="5" s="1"/>
  <c r="G66" i="5" s="1"/>
  <c r="F49" i="2" s="1"/>
  <c r="E357" i="5"/>
  <c r="E363" i="5" s="1"/>
  <c r="E65" i="5" s="1"/>
  <c r="G65" i="5" s="1"/>
  <c r="F48" i="2" s="1"/>
  <c r="E344" i="5"/>
  <c r="E351" i="5" s="1"/>
  <c r="E63" i="5" s="1"/>
  <c r="G63" i="5" s="1"/>
  <c r="F47" i="2" s="1"/>
  <c r="D338" i="5"/>
  <c r="F338" i="5" s="1"/>
  <c r="E57" i="5" s="1"/>
  <c r="G57" i="5" s="1"/>
  <c r="F42" i="2" s="1"/>
  <c r="D337" i="5"/>
  <c r="F337" i="5" s="1"/>
  <c r="E56" i="5" s="1"/>
  <c r="G56" i="5" s="1"/>
  <c r="F41" i="2" s="1"/>
  <c r="D336" i="5"/>
  <c r="F336" i="5" s="1"/>
  <c r="E55" i="5" s="1"/>
  <c r="G55" i="5" s="1"/>
  <c r="F40" i="2" s="1"/>
  <c r="D335" i="5"/>
  <c r="F335" i="5" s="1"/>
  <c r="E54" i="5" s="1"/>
  <c r="G54" i="5" s="1"/>
  <c r="F39" i="2" s="1"/>
  <c r="D334" i="5"/>
  <c r="F334" i="5" s="1"/>
  <c r="E53" i="5" s="1"/>
  <c r="G53" i="5" s="1"/>
  <c r="F38" i="2" s="1"/>
  <c r="D333" i="5"/>
  <c r="F333" i="5" s="1"/>
  <c r="E326" i="5"/>
  <c r="E313" i="5"/>
  <c r="E298" i="5"/>
  <c r="E308" i="5" s="1"/>
  <c r="E281" i="5"/>
  <c r="E294" i="5" s="1"/>
  <c r="E38" i="5" s="1"/>
  <c r="G38" i="5" s="1"/>
  <c r="F27" i="2" s="1"/>
  <c r="E271" i="5"/>
  <c r="E278" i="5" s="1"/>
  <c r="E37" i="5" s="1"/>
  <c r="G37" i="5" s="1"/>
  <c r="F26" i="2" s="1"/>
  <c r="E266" i="5"/>
  <c r="E257" i="5"/>
  <c r="E248" i="5"/>
  <c r="E247" i="5"/>
  <c r="E246" i="5"/>
  <c r="E245" i="5"/>
  <c r="E244" i="5"/>
  <c r="E243" i="5"/>
  <c r="E242" i="5"/>
  <c r="E241" i="5"/>
  <c r="E240" i="5"/>
  <c r="E239" i="5"/>
  <c r="E238" i="5"/>
  <c r="E237" i="5"/>
  <c r="E225" i="5"/>
  <c r="E233" i="5" s="1"/>
  <c r="E35" i="5" s="1"/>
  <c r="G35" i="5" s="1"/>
  <c r="F24" i="2" s="1"/>
  <c r="E198" i="5"/>
  <c r="E202" i="5" s="1"/>
  <c r="E32" i="5" s="1"/>
  <c r="G32" i="5" s="1"/>
  <c r="F23" i="2" s="1"/>
  <c r="E190" i="5"/>
  <c r="E184" i="5"/>
  <c r="E174" i="5"/>
  <c r="E176" i="5" s="1"/>
  <c r="E25" i="5" s="1"/>
  <c r="G25" i="5" s="1"/>
  <c r="E161" i="5"/>
  <c r="E163" i="5" s="1"/>
  <c r="E167" i="5" s="1"/>
  <c r="E22" i="5" s="1"/>
  <c r="G22" i="5" s="1"/>
  <c r="F14" i="2" s="1"/>
  <c r="E152" i="5"/>
  <c r="E156" i="5" s="1"/>
  <c r="E21" i="5" s="1"/>
  <c r="E505" i="5" s="1"/>
  <c r="E145" i="5"/>
  <c r="E149" i="5" s="1"/>
  <c r="E20" i="5" s="1"/>
  <c r="G20" i="5" s="1"/>
  <c r="E138" i="5"/>
  <c r="E142" i="5" s="1"/>
  <c r="D122" i="5"/>
  <c r="D129" i="5" s="1"/>
  <c r="G112" i="5"/>
  <c r="G109" i="5"/>
  <c r="F77" i="2" s="1"/>
  <c r="G108" i="5"/>
  <c r="F99" i="5"/>
  <c r="G98" i="5"/>
  <c r="G95" i="5"/>
  <c r="F70" i="2" s="1"/>
  <c r="G94" i="5"/>
  <c r="F91" i="5"/>
  <c r="G76" i="5"/>
  <c r="F59" i="2" s="1"/>
  <c r="G75" i="5"/>
  <c r="F58" i="2" s="1"/>
  <c r="F58" i="5"/>
  <c r="G48" i="5"/>
  <c r="F34" i="2" s="1"/>
  <c r="G47" i="5"/>
  <c r="F33" i="2" s="1"/>
  <c r="F40" i="5"/>
  <c r="F26" i="5"/>
  <c r="G24" i="5"/>
  <c r="G23" i="5"/>
  <c r="G19" i="5"/>
  <c r="E16" i="5"/>
  <c r="G16" i="5" s="1"/>
  <c r="D9" i="5"/>
  <c r="E218" i="5" s="1"/>
  <c r="E220" i="5" s="1"/>
  <c r="E222" i="5" s="1"/>
  <c r="D6" i="5"/>
  <c r="C2" i="5"/>
  <c r="E540" i="4"/>
  <c r="E111" i="4" s="1"/>
  <c r="G111" i="4" s="1"/>
  <c r="E84" i="2" s="1"/>
  <c r="E531" i="4"/>
  <c r="E110" i="4" s="1"/>
  <c r="G110" i="4" s="1"/>
  <c r="E85" i="2" s="1"/>
  <c r="G498" i="4"/>
  <c r="G500" i="4" s="1"/>
  <c r="E90" i="4" s="1"/>
  <c r="G90" i="4" s="1"/>
  <c r="F498" i="4"/>
  <c r="F500" i="4" s="1"/>
  <c r="E89" i="4" s="1"/>
  <c r="G89" i="4" s="1"/>
  <c r="E498" i="4"/>
  <c r="E500" i="4" s="1"/>
  <c r="E88" i="4" s="1"/>
  <c r="G88" i="4" s="1"/>
  <c r="D498" i="4"/>
  <c r="D500" i="4" s="1"/>
  <c r="E87" i="4" s="1"/>
  <c r="E486" i="4"/>
  <c r="E485" i="4"/>
  <c r="E484" i="4"/>
  <c r="E476" i="4"/>
  <c r="E475" i="4"/>
  <c r="E463" i="4"/>
  <c r="E469" i="4" s="1"/>
  <c r="E74" i="4" s="1"/>
  <c r="G74" i="4" s="1"/>
  <c r="E57" i="2" s="1"/>
  <c r="E454" i="4"/>
  <c r="E452" i="4"/>
  <c r="E449" i="4"/>
  <c r="E439" i="4"/>
  <c r="E445" i="4" s="1"/>
  <c r="E72" i="4" s="1"/>
  <c r="G72" i="4" s="1"/>
  <c r="E55" i="2" s="1"/>
  <c r="E429" i="4"/>
  <c r="E435" i="4" s="1"/>
  <c r="E71" i="4" s="1"/>
  <c r="G71" i="4" s="1"/>
  <c r="E54" i="2" s="1"/>
  <c r="E399" i="4"/>
  <c r="E409" i="4" s="1"/>
  <c r="E69" i="4" s="1"/>
  <c r="G69" i="4" s="1"/>
  <c r="E52" i="2" s="1"/>
  <c r="E388" i="4"/>
  <c r="E395" i="4" s="1"/>
  <c r="E68" i="4" s="1"/>
  <c r="G68" i="4" s="1"/>
  <c r="E51" i="2" s="1"/>
  <c r="E380" i="4"/>
  <c r="E385" i="4" s="1"/>
  <c r="E67" i="4" s="1"/>
  <c r="G67" i="4" s="1"/>
  <c r="E50" i="2" s="1"/>
  <c r="E367" i="4"/>
  <c r="E376" i="4" s="1"/>
  <c r="E66" i="4" s="1"/>
  <c r="G66" i="4" s="1"/>
  <c r="E49" i="2" s="1"/>
  <c r="E357" i="4"/>
  <c r="E363" i="4" s="1"/>
  <c r="E65" i="4" s="1"/>
  <c r="G65" i="4" s="1"/>
  <c r="E48" i="2" s="1"/>
  <c r="E344" i="4"/>
  <c r="E351" i="4" s="1"/>
  <c r="E63" i="4" s="1"/>
  <c r="G63" i="4" s="1"/>
  <c r="E47" i="2" s="1"/>
  <c r="D338" i="4"/>
  <c r="F338" i="4" s="1"/>
  <c r="E57" i="4" s="1"/>
  <c r="G57" i="4" s="1"/>
  <c r="E42" i="2" s="1"/>
  <c r="D337" i="4"/>
  <c r="F337" i="4" s="1"/>
  <c r="E56" i="4" s="1"/>
  <c r="G56" i="4" s="1"/>
  <c r="E41" i="2" s="1"/>
  <c r="D336" i="4"/>
  <c r="F336" i="4" s="1"/>
  <c r="E55" i="4" s="1"/>
  <c r="G55" i="4" s="1"/>
  <c r="E40" i="2" s="1"/>
  <c r="D335" i="4"/>
  <c r="F335" i="4" s="1"/>
  <c r="E54" i="4" s="1"/>
  <c r="G54" i="4" s="1"/>
  <c r="E39" i="2" s="1"/>
  <c r="D334" i="4"/>
  <c r="F334" i="4" s="1"/>
  <c r="E53" i="4" s="1"/>
  <c r="G53" i="4" s="1"/>
  <c r="E38" i="2" s="1"/>
  <c r="D333" i="4"/>
  <c r="F333" i="4" s="1"/>
  <c r="E326" i="4"/>
  <c r="E313" i="4"/>
  <c r="E298" i="4"/>
  <c r="E308" i="4" s="1"/>
  <c r="E281" i="4"/>
  <c r="E294" i="4" s="1"/>
  <c r="E38" i="4" s="1"/>
  <c r="G38" i="4" s="1"/>
  <c r="E27" i="2" s="1"/>
  <c r="E271" i="4"/>
  <c r="E278" i="4" s="1"/>
  <c r="E37" i="4" s="1"/>
  <c r="G37" i="4" s="1"/>
  <c r="E26" i="2" s="1"/>
  <c r="E266" i="4"/>
  <c r="E257" i="4"/>
  <c r="E248" i="4"/>
  <c r="E247" i="4"/>
  <c r="E246" i="4"/>
  <c r="E245" i="4"/>
  <c r="E244" i="4"/>
  <c r="E243" i="4"/>
  <c r="E242" i="4"/>
  <c r="E241" i="4"/>
  <c r="E240" i="4"/>
  <c r="E239" i="4"/>
  <c r="E238" i="4"/>
  <c r="E237" i="4"/>
  <c r="E225" i="4"/>
  <c r="E233" i="4" s="1"/>
  <c r="E35" i="4" s="1"/>
  <c r="G35" i="4" s="1"/>
  <c r="E24" i="2" s="1"/>
  <c r="E198" i="4"/>
  <c r="E202" i="4" s="1"/>
  <c r="E32" i="4" s="1"/>
  <c r="E190" i="4"/>
  <c r="E184" i="4"/>
  <c r="E174" i="4"/>
  <c r="E176" i="4" s="1"/>
  <c r="E25" i="4" s="1"/>
  <c r="G25" i="4" s="1"/>
  <c r="E161" i="4"/>
  <c r="E163" i="4" s="1"/>
  <c r="E167" i="4" s="1"/>
  <c r="E22" i="4" s="1"/>
  <c r="G22" i="4" s="1"/>
  <c r="E14" i="2" s="1"/>
  <c r="E152" i="4"/>
  <c r="E156" i="4" s="1"/>
  <c r="E21" i="4" s="1"/>
  <c r="E145" i="4"/>
  <c r="E149" i="4" s="1"/>
  <c r="E20" i="4" s="1"/>
  <c r="G20" i="4" s="1"/>
  <c r="E138" i="4"/>
  <c r="E142" i="4" s="1"/>
  <c r="D122" i="4"/>
  <c r="D129" i="4" s="1"/>
  <c r="G112" i="4"/>
  <c r="G109" i="4"/>
  <c r="E77" i="2" s="1"/>
  <c r="G108" i="4"/>
  <c r="F99" i="4"/>
  <c r="G98" i="4"/>
  <c r="G95" i="4"/>
  <c r="E70" i="2" s="1"/>
  <c r="G94" i="4"/>
  <c r="F91" i="4"/>
  <c r="G76" i="4"/>
  <c r="E59" i="2" s="1"/>
  <c r="G75" i="4"/>
  <c r="E58" i="2" s="1"/>
  <c r="F77" i="4"/>
  <c r="F58" i="4"/>
  <c r="G48" i="4"/>
  <c r="E34" i="2" s="1"/>
  <c r="F26" i="4"/>
  <c r="G24" i="4"/>
  <c r="G23" i="4"/>
  <c r="G19" i="4"/>
  <c r="E16" i="4"/>
  <c r="G16" i="4" s="1"/>
  <c r="D9" i="4"/>
  <c r="D6" i="4"/>
  <c r="C2" i="4"/>
  <c r="E481" i="5" l="1"/>
  <c r="E82" i="5" s="1"/>
  <c r="G82" i="5" s="1"/>
  <c r="F64" i="2" s="1"/>
  <c r="E69" i="2"/>
  <c r="E218" i="4"/>
  <c r="E220" i="4" s="1"/>
  <c r="E222" i="4" s="1"/>
  <c r="E42" i="4" s="1"/>
  <c r="G42" i="4" s="1"/>
  <c r="E22" i="2" s="1"/>
  <c r="E481" i="4"/>
  <c r="E82" i="4" s="1"/>
  <c r="G82" i="4" s="1"/>
  <c r="E64" i="2" s="1"/>
  <c r="E491" i="4"/>
  <c r="E83" i="4" s="1"/>
  <c r="G83" i="4" s="1"/>
  <c r="E65" i="2" s="1"/>
  <c r="D156" i="6"/>
  <c r="E22" i="6" s="1"/>
  <c r="F88" i="6"/>
  <c r="E120" i="6"/>
  <c r="E124" i="6" s="1"/>
  <c r="F14" i="6" s="1"/>
  <c r="E17" i="4"/>
  <c r="G17" i="4" s="1"/>
  <c r="F13" i="2"/>
  <c r="F69" i="2"/>
  <c r="E328" i="4"/>
  <c r="E39" i="4" s="1"/>
  <c r="G39" i="4" s="1"/>
  <c r="E28" i="2" s="1"/>
  <c r="E42" i="5"/>
  <c r="G42" i="5" s="1"/>
  <c r="F22" i="2" s="1"/>
  <c r="E99" i="8"/>
  <c r="E13" i="2"/>
  <c r="E17" i="5"/>
  <c r="G17" i="5" s="1"/>
  <c r="E328" i="5"/>
  <c r="E39" i="5" s="1"/>
  <c r="G39" i="5" s="1"/>
  <c r="F28" i="2" s="1"/>
  <c r="E29" i="6"/>
  <c r="C100" i="8" s="1"/>
  <c r="G100" i="8" s="1"/>
  <c r="F84" i="4"/>
  <c r="G110" i="5"/>
  <c r="F85" i="2" s="1"/>
  <c r="F49" i="4"/>
  <c r="E122" i="4"/>
  <c r="E126" i="4" s="1"/>
  <c r="E13" i="4" s="1"/>
  <c r="G13" i="4" s="1"/>
  <c r="E191" i="5"/>
  <c r="E106" i="5" s="1"/>
  <c r="G106" i="5" s="1"/>
  <c r="E491" i="5"/>
  <c r="E83" i="5" s="1"/>
  <c r="G83" i="5" s="1"/>
  <c r="F65" i="2" s="1"/>
  <c r="E111" i="5"/>
  <c r="G111" i="5" s="1"/>
  <c r="F84" i="2" s="1"/>
  <c r="E101" i="6"/>
  <c r="E205" i="4"/>
  <c r="E209" i="4" s="1"/>
  <c r="F77" i="5"/>
  <c r="E249" i="5"/>
  <c r="E268" i="5" s="1"/>
  <c r="E36" i="5" s="1"/>
  <c r="G36" i="5" s="1"/>
  <c r="F25" i="2" s="1"/>
  <c r="E191" i="4"/>
  <c r="E106" i="4" s="1"/>
  <c r="F107" i="4" s="1"/>
  <c r="E460" i="4"/>
  <c r="E73" i="4" s="1"/>
  <c r="G73" i="4" s="1"/>
  <c r="E56" i="2" s="1"/>
  <c r="G21" i="5"/>
  <c r="F84" i="5"/>
  <c r="E460" i="5"/>
  <c r="E73" i="5" s="1"/>
  <c r="G73" i="5" s="1"/>
  <c r="F56" i="2" s="1"/>
  <c r="G98" i="6"/>
  <c r="E17" i="6"/>
  <c r="E52" i="5"/>
  <c r="F339" i="5"/>
  <c r="E91" i="5"/>
  <c r="G87" i="5"/>
  <c r="G91" i="5" s="1"/>
  <c r="F68" i="2" s="1"/>
  <c r="D412" i="5"/>
  <c r="E129" i="5"/>
  <c r="E133" i="5" s="1"/>
  <c r="E14" i="5" s="1"/>
  <c r="G14" i="5" s="1"/>
  <c r="F49" i="5"/>
  <c r="E122" i="5"/>
  <c r="E126" i="5" s="1"/>
  <c r="E13" i="5" s="1"/>
  <c r="E205" i="5"/>
  <c r="E209" i="5" s="1"/>
  <c r="F40" i="4"/>
  <c r="G32" i="4"/>
  <c r="E23" i="2" s="1"/>
  <c r="E249" i="4"/>
  <c r="E268" i="4" s="1"/>
  <c r="E36" i="4" s="1"/>
  <c r="G36" i="4" s="1"/>
  <c r="E25" i="2" s="1"/>
  <c r="G87" i="4"/>
  <c r="G91" i="4" s="1"/>
  <c r="E68" i="2" s="1"/>
  <c r="E91" i="4"/>
  <c r="G21" i="4"/>
  <c r="E505" i="4"/>
  <c r="E129" i="4"/>
  <c r="E133" i="4" s="1"/>
  <c r="E14" i="4" s="1"/>
  <c r="G14" i="4" s="1"/>
  <c r="D412" i="4"/>
  <c r="F339" i="4"/>
  <c r="E52" i="4"/>
  <c r="F101" i="4" l="1"/>
  <c r="F103" i="4" s="1"/>
  <c r="E98" i="8"/>
  <c r="E113" i="5"/>
  <c r="G101" i="6"/>
  <c r="H87" i="2"/>
  <c r="E18" i="4"/>
  <c r="G18" i="4" s="1"/>
  <c r="E8" i="2" s="1"/>
  <c r="E113" i="4"/>
  <c r="G106" i="4"/>
  <c r="E15" i="4"/>
  <c r="E504" i="4" s="1"/>
  <c r="F101" i="5"/>
  <c r="F103" i="5" s="1"/>
  <c r="F107" i="5"/>
  <c r="G107" i="5" s="1"/>
  <c r="G113" i="5" s="1"/>
  <c r="E18" i="5"/>
  <c r="G18" i="5" s="1"/>
  <c r="F8" i="2" s="1"/>
  <c r="E211" i="4"/>
  <c r="E213" i="4"/>
  <c r="G52" i="5"/>
  <c r="E58" i="5"/>
  <c r="E506" i="5" s="1"/>
  <c r="E419" i="5"/>
  <c r="E415" i="5"/>
  <c r="E418" i="5"/>
  <c r="E414" i="5"/>
  <c r="E417" i="5"/>
  <c r="E416" i="5"/>
  <c r="E213" i="5"/>
  <c r="E211" i="5"/>
  <c r="G13" i="5"/>
  <c r="E15" i="5"/>
  <c r="G52" i="4"/>
  <c r="E58" i="4"/>
  <c r="E506" i="4" s="1"/>
  <c r="F113" i="4"/>
  <c r="F115" i="4" s="1"/>
  <c r="G107" i="4"/>
  <c r="E416" i="4"/>
  <c r="E419" i="4"/>
  <c r="E415" i="4"/>
  <c r="E418" i="4"/>
  <c r="E414" i="4"/>
  <c r="E417" i="4"/>
  <c r="E326" i="3"/>
  <c r="E313" i="3"/>
  <c r="F87" i="2" l="1"/>
  <c r="F88" i="2" s="1"/>
  <c r="E87" i="2"/>
  <c r="H88" i="2"/>
  <c r="G15" i="4"/>
  <c r="E7" i="2" s="1"/>
  <c r="E15" i="2" s="1"/>
  <c r="E517" i="4"/>
  <c r="E519" i="4" s="1"/>
  <c r="E522" i="4" s="1"/>
  <c r="E97" i="4" s="1"/>
  <c r="G97" i="4" s="1"/>
  <c r="E72" i="2" s="1"/>
  <c r="G113" i="4"/>
  <c r="E26" i="4"/>
  <c r="G26" i="4" s="1"/>
  <c r="E34" i="4"/>
  <c r="G34" i="4" s="1"/>
  <c r="E21" i="2" s="1"/>
  <c r="D98" i="8"/>
  <c r="G58" i="4"/>
  <c r="E37" i="2"/>
  <c r="E43" i="2" s="1"/>
  <c r="E33" i="4"/>
  <c r="G33" i="4" s="1"/>
  <c r="E20" i="2" s="1"/>
  <c r="C98" i="8"/>
  <c r="E33" i="5"/>
  <c r="G33" i="5" s="1"/>
  <c r="F20" i="2" s="1"/>
  <c r="C99" i="8"/>
  <c r="E34" i="5"/>
  <c r="G34" i="5" s="1"/>
  <c r="F21" i="2" s="1"/>
  <c r="D99" i="8"/>
  <c r="F113" i="5"/>
  <c r="F115" i="5" s="1"/>
  <c r="G58" i="5"/>
  <c r="F37" i="2"/>
  <c r="F43" i="2" s="1"/>
  <c r="G15" i="5"/>
  <c r="F7" i="2" s="1"/>
  <c r="F15" i="2" s="1"/>
  <c r="E504" i="5"/>
  <c r="E508" i="5" s="1"/>
  <c r="E509" i="5" s="1"/>
  <c r="E514" i="5" s="1"/>
  <c r="E96" i="5" s="1"/>
  <c r="E26" i="5"/>
  <c r="E517" i="5"/>
  <c r="E519" i="5" s="1"/>
  <c r="E522" i="5" s="1"/>
  <c r="E97" i="5" s="1"/>
  <c r="G97" i="5" s="1"/>
  <c r="F72" i="2" s="1"/>
  <c r="E425" i="5"/>
  <c r="E70" i="5" s="1"/>
  <c r="E425" i="4"/>
  <c r="E70" i="4" s="1"/>
  <c r="E508" i="4"/>
  <c r="E509" i="4" s="1"/>
  <c r="E514" i="4" s="1"/>
  <c r="E96" i="4" s="1"/>
  <c r="D3" i="13"/>
  <c r="D4" i="13"/>
  <c r="D5" i="13"/>
  <c r="D2" i="13"/>
  <c r="G54" i="1"/>
  <c r="G55" i="1"/>
  <c r="G56" i="1"/>
  <c r="G57" i="1"/>
  <c r="G58" i="1"/>
  <c r="G59" i="1"/>
  <c r="G60" i="1"/>
  <c r="G61" i="1"/>
  <c r="G53" i="1"/>
  <c r="G33" i="1"/>
  <c r="G34" i="1"/>
  <c r="G35" i="1"/>
  <c r="G36" i="1"/>
  <c r="G37" i="1"/>
  <c r="G38" i="1"/>
  <c r="G39" i="1"/>
  <c r="G40" i="1"/>
  <c r="G41" i="1"/>
  <c r="G42" i="1"/>
  <c r="G43" i="1"/>
  <c r="G44" i="1"/>
  <c r="G45" i="1"/>
  <c r="G46" i="1"/>
  <c r="G47" i="1"/>
  <c r="G48" i="1"/>
  <c r="G49" i="1"/>
  <c r="G32" i="1"/>
  <c r="G24" i="1"/>
  <c r="G25" i="1"/>
  <c r="G26" i="1"/>
  <c r="G27" i="1"/>
  <c r="G28" i="1"/>
  <c r="G23" i="1"/>
  <c r="G9" i="1"/>
  <c r="G10" i="1"/>
  <c r="G12" i="1"/>
  <c r="G13" i="1"/>
  <c r="G15" i="1"/>
  <c r="G17" i="1"/>
  <c r="G18" i="1"/>
  <c r="G19" i="1"/>
  <c r="E88" i="2" l="1"/>
  <c r="G99" i="8"/>
  <c r="G98" i="8"/>
  <c r="G70" i="5"/>
  <c r="F53" i="2" s="1"/>
  <c r="G26" i="5"/>
  <c r="E99" i="5"/>
  <c r="G96" i="5"/>
  <c r="E99" i="4"/>
  <c r="G96" i="4"/>
  <c r="G70" i="4"/>
  <c r="E53" i="2" s="1"/>
  <c r="E16" i="3"/>
  <c r="G99" i="4" l="1"/>
  <c r="E71" i="2"/>
  <c r="E73" i="2" s="1"/>
  <c r="G99" i="5"/>
  <c r="F71" i="2"/>
  <c r="F73" i="2" s="1"/>
  <c r="F3" i="1"/>
  <c r="A3" i="1"/>
  <c r="M59" i="12"/>
  <c r="L59" i="12"/>
  <c r="J59" i="12"/>
  <c r="G59" i="12"/>
  <c r="F59" i="12"/>
  <c r="E59" i="12"/>
  <c r="M58" i="12"/>
  <c r="L58" i="12"/>
  <c r="J58" i="12"/>
  <c r="I58" i="12"/>
  <c r="G58" i="12"/>
  <c r="F58" i="12"/>
  <c r="E58" i="12"/>
  <c r="M57" i="12"/>
  <c r="L57" i="12"/>
  <c r="J57" i="12"/>
  <c r="I57" i="12"/>
  <c r="G57" i="12"/>
  <c r="F57" i="12"/>
  <c r="E57" i="12"/>
  <c r="M56" i="12"/>
  <c r="L56" i="12"/>
  <c r="J56" i="12"/>
  <c r="I56" i="12"/>
  <c r="G56" i="12"/>
  <c r="F56" i="12"/>
  <c r="E56" i="12"/>
  <c r="M55" i="12"/>
  <c r="L55" i="12"/>
  <c r="J55" i="12"/>
  <c r="I55" i="12"/>
  <c r="G55" i="12"/>
  <c r="F55" i="12"/>
  <c r="E55" i="12"/>
  <c r="M54" i="12"/>
  <c r="L54" i="12"/>
  <c r="J54" i="12"/>
  <c r="I54" i="12"/>
  <c r="G54" i="12"/>
  <c r="F54" i="12"/>
  <c r="E54" i="12"/>
  <c r="M53" i="12"/>
  <c r="J53" i="12"/>
  <c r="I53" i="12"/>
  <c r="G53" i="12"/>
  <c r="F53" i="12"/>
  <c r="E53" i="12"/>
  <c r="E52" i="12"/>
  <c r="F52" i="12"/>
  <c r="G52" i="12"/>
  <c r="I52" i="12"/>
  <c r="J52" i="12"/>
  <c r="L52" i="12"/>
  <c r="M52" i="12"/>
  <c r="A59" i="12"/>
  <c r="A58" i="12"/>
  <c r="M49" i="12"/>
  <c r="G73" i="7" s="1"/>
  <c r="L63" i="2" s="1"/>
  <c r="L49" i="12"/>
  <c r="G73" i="10" s="1"/>
  <c r="K63" i="2" s="1"/>
  <c r="J49" i="12"/>
  <c r="G59" i="8" s="1"/>
  <c r="I63" i="2" s="1"/>
  <c r="I49" i="12"/>
  <c r="E74" i="6" s="1"/>
  <c r="G49" i="12"/>
  <c r="F49" i="12"/>
  <c r="E81" i="4" s="1"/>
  <c r="E49" i="12"/>
  <c r="E81" i="3" s="1"/>
  <c r="D48" i="12"/>
  <c r="O48" i="12" s="1"/>
  <c r="D47" i="12"/>
  <c r="O47" i="12" s="1"/>
  <c r="D46" i="12"/>
  <c r="O46" i="12" s="1"/>
  <c r="D45" i="12"/>
  <c r="O45" i="12" s="1"/>
  <c r="D44" i="12"/>
  <c r="O44" i="12" s="1"/>
  <c r="D43" i="12"/>
  <c r="O43" i="12" s="1"/>
  <c r="D42" i="12"/>
  <c r="O42" i="12" s="1"/>
  <c r="D41" i="12"/>
  <c r="O41" i="12" s="1"/>
  <c r="M38" i="12"/>
  <c r="G54" i="7" s="1"/>
  <c r="L46" i="2" s="1"/>
  <c r="L38" i="12"/>
  <c r="G54" i="10" s="1"/>
  <c r="K46" i="2" s="1"/>
  <c r="J38" i="12"/>
  <c r="G42" i="8" s="1"/>
  <c r="I46" i="2" s="1"/>
  <c r="I38" i="12"/>
  <c r="E68" i="6" s="1"/>
  <c r="G38" i="12"/>
  <c r="F38" i="12"/>
  <c r="E38" i="12"/>
  <c r="E62" i="3" s="1"/>
  <c r="D37" i="12"/>
  <c r="O37" i="12" s="1"/>
  <c r="D36" i="12"/>
  <c r="O36" i="12" s="1"/>
  <c r="D35" i="12"/>
  <c r="O35" i="12" s="1"/>
  <c r="D34" i="12"/>
  <c r="O34" i="12" s="1"/>
  <c r="D33" i="12"/>
  <c r="O33" i="12" s="1"/>
  <c r="D32" i="12"/>
  <c r="O32" i="12" s="1"/>
  <c r="D31" i="12"/>
  <c r="O31" i="12" s="1"/>
  <c r="D30" i="12"/>
  <c r="M27" i="12"/>
  <c r="G38" i="7" s="1"/>
  <c r="L32" i="2" s="1"/>
  <c r="L27" i="12"/>
  <c r="G38" i="10" s="1"/>
  <c r="J27" i="12"/>
  <c r="G29" i="8" s="1"/>
  <c r="I32" i="2" s="1"/>
  <c r="I27" i="12"/>
  <c r="E41" i="6" s="1"/>
  <c r="G27" i="12"/>
  <c r="F27" i="12"/>
  <c r="E27" i="12"/>
  <c r="E46" i="3" s="1"/>
  <c r="D26" i="12"/>
  <c r="O26" i="12" s="1"/>
  <c r="D25" i="12"/>
  <c r="O25" i="12" s="1"/>
  <c r="D24" i="12"/>
  <c r="O24" i="12" s="1"/>
  <c r="D23" i="12"/>
  <c r="O23" i="12" s="1"/>
  <c r="D22" i="12"/>
  <c r="O22" i="12" s="1"/>
  <c r="D21" i="12"/>
  <c r="O21" i="12" s="1"/>
  <c r="D20" i="12"/>
  <c r="O20" i="12" s="1"/>
  <c r="D19" i="12"/>
  <c r="A48" i="12"/>
  <c r="A47" i="12"/>
  <c r="A37" i="12"/>
  <c r="A36" i="12"/>
  <c r="A26" i="12"/>
  <c r="A25" i="12"/>
  <c r="A15" i="12"/>
  <c r="A14" i="12"/>
  <c r="D9" i="12"/>
  <c r="O9" i="12" s="1"/>
  <c r="D10" i="12"/>
  <c r="O10" i="12" s="1"/>
  <c r="D11" i="12"/>
  <c r="O11" i="12" s="1"/>
  <c r="D12" i="12"/>
  <c r="O12" i="12" s="1"/>
  <c r="D13" i="12"/>
  <c r="O13" i="12" s="1"/>
  <c r="D14" i="12"/>
  <c r="D15" i="12"/>
  <c r="O15" i="12" s="1"/>
  <c r="D8" i="12"/>
  <c r="O8" i="12" s="1"/>
  <c r="M16" i="12"/>
  <c r="G25" i="7" s="1"/>
  <c r="L19" i="2" s="1"/>
  <c r="L16" i="12"/>
  <c r="G25" i="10" s="1"/>
  <c r="K19" i="2" s="1"/>
  <c r="J16" i="12"/>
  <c r="G18" i="8" s="1"/>
  <c r="I19" i="2" s="1"/>
  <c r="I16" i="12"/>
  <c r="E32" i="6" s="1"/>
  <c r="G16" i="12"/>
  <c r="F16" i="12"/>
  <c r="E16" i="12"/>
  <c r="E31" i="3" s="1"/>
  <c r="F3" i="12"/>
  <c r="A3" i="12"/>
  <c r="E485" i="3"/>
  <c r="E486" i="3"/>
  <c r="E484" i="3"/>
  <c r="E476" i="3"/>
  <c r="E475" i="3"/>
  <c r="E190" i="3"/>
  <c r="E184" i="3"/>
  <c r="E531" i="3"/>
  <c r="E110" i="3" s="1"/>
  <c r="E540" i="3"/>
  <c r="E111" i="3" s="1"/>
  <c r="E46" i="5" l="1"/>
  <c r="G46" i="5" s="1"/>
  <c r="F32" i="2" s="1"/>
  <c r="E31" i="5"/>
  <c r="G31" i="5" s="1"/>
  <c r="F19" i="2" s="1"/>
  <c r="M9" i="14"/>
  <c r="E81" i="5"/>
  <c r="G81" i="5" s="1"/>
  <c r="F63" i="2" s="1"/>
  <c r="E62" i="5"/>
  <c r="G62" i="5" s="1"/>
  <c r="F46" i="2" s="1"/>
  <c r="J9" i="14"/>
  <c r="E62" i="4"/>
  <c r="G62" i="4" s="1"/>
  <c r="E46" i="2" s="1"/>
  <c r="E46" i="4"/>
  <c r="G46" i="4" s="1"/>
  <c r="E32" i="2" s="1"/>
  <c r="E31" i="4"/>
  <c r="G31" i="4" s="1"/>
  <c r="E19" i="2" s="1"/>
  <c r="K32" i="2"/>
  <c r="L9" i="14" s="1"/>
  <c r="G68" i="6"/>
  <c r="D27" i="12"/>
  <c r="G81" i="4"/>
  <c r="E63" i="2" s="1"/>
  <c r="M60" i="12"/>
  <c r="E191" i="3"/>
  <c r="E106" i="3" s="1"/>
  <c r="F107" i="3" s="1"/>
  <c r="I60" i="12"/>
  <c r="D38" i="12"/>
  <c r="J60" i="12"/>
  <c r="F60" i="12"/>
  <c r="E60" i="12"/>
  <c r="O19" i="12"/>
  <c r="O27" i="12" s="1"/>
  <c r="O30" i="12"/>
  <c r="O38" i="12" s="1"/>
  <c r="D52" i="12"/>
  <c r="O52" i="12" s="1"/>
  <c r="D56" i="12"/>
  <c r="O56" i="12" s="1"/>
  <c r="D53" i="12"/>
  <c r="O53" i="12" s="1"/>
  <c r="G60" i="12"/>
  <c r="L60" i="12"/>
  <c r="D57" i="12"/>
  <c r="O57" i="12" s="1"/>
  <c r="D54" i="12"/>
  <c r="O54" i="12" s="1"/>
  <c r="D58" i="12"/>
  <c r="O58" i="12" s="1"/>
  <c r="D55" i="12"/>
  <c r="O55" i="12" s="1"/>
  <c r="D59" i="12"/>
  <c r="O59" i="12" s="1"/>
  <c r="O49" i="12"/>
  <c r="D49" i="12"/>
  <c r="D16" i="12"/>
  <c r="O14" i="12"/>
  <c r="O16" i="12" s="1"/>
  <c r="E491" i="3"/>
  <c r="E83" i="3" s="1"/>
  <c r="E481" i="3"/>
  <c r="E82" i="3" s="1"/>
  <c r="D338" i="3"/>
  <c r="F338" i="3" s="1"/>
  <c r="E57" i="3" s="1"/>
  <c r="D337" i="3"/>
  <c r="F337" i="3" s="1"/>
  <c r="E56" i="3" s="1"/>
  <c r="D336" i="3"/>
  <c r="F336" i="3" s="1"/>
  <c r="E55" i="3" s="1"/>
  <c r="D335" i="3"/>
  <c r="F335" i="3" s="1"/>
  <c r="E54" i="3" s="1"/>
  <c r="D334" i="3"/>
  <c r="F334" i="3" s="1"/>
  <c r="E53" i="3" s="1"/>
  <c r="D333" i="3"/>
  <c r="F333" i="3" s="1"/>
  <c r="E52" i="3" s="1"/>
  <c r="G9" i="14" l="1"/>
  <c r="F9" i="14"/>
  <c r="H46" i="2"/>
  <c r="D60" i="12"/>
  <c r="O60" i="12"/>
  <c r="F339" i="3"/>
  <c r="E271" i="3"/>
  <c r="E278" i="3" s="1"/>
  <c r="E37" i="3" s="1"/>
  <c r="E257" i="3"/>
  <c r="E240" i="3"/>
  <c r="E198" i="3"/>
  <c r="E202" i="3" s="1"/>
  <c r="E32" i="3" s="1"/>
  <c r="I62" i="1"/>
  <c r="E80" i="4" s="1"/>
  <c r="J62" i="1"/>
  <c r="E80" i="5" s="1"/>
  <c r="L62" i="1"/>
  <c r="M62" i="1"/>
  <c r="G58" i="8" s="1"/>
  <c r="O62" i="1"/>
  <c r="P62" i="1"/>
  <c r="G72" i="7" s="1"/>
  <c r="H62" i="1"/>
  <c r="E80" i="3" s="1"/>
  <c r="G498" i="3"/>
  <c r="G500" i="3" s="1"/>
  <c r="E90" i="3" s="1"/>
  <c r="F498" i="3"/>
  <c r="F500" i="3" s="1"/>
  <c r="E89" i="3" s="1"/>
  <c r="E498" i="3"/>
  <c r="E500" i="3" s="1"/>
  <c r="E88" i="3" s="1"/>
  <c r="D498" i="3"/>
  <c r="D500" i="3" s="1"/>
  <c r="E87" i="3" s="1"/>
  <c r="E174" i="3"/>
  <c r="E176" i="3" s="1"/>
  <c r="E25" i="3" s="1"/>
  <c r="E161" i="3"/>
  <c r="E167" i="3" s="1"/>
  <c r="E22" i="3" s="1"/>
  <c r="E152" i="3"/>
  <c r="E156" i="3" s="1"/>
  <c r="E145" i="3"/>
  <c r="E149" i="3" s="1"/>
  <c r="E20" i="3" s="1"/>
  <c r="E138" i="3"/>
  <c r="E17" i="3" s="1"/>
  <c r="E18" i="3" s="1"/>
  <c r="C2" i="3"/>
  <c r="D6" i="3"/>
  <c r="E463" i="3"/>
  <c r="E469" i="3" s="1"/>
  <c r="E74" i="3" s="1"/>
  <c r="E452" i="3"/>
  <c r="E454" i="3"/>
  <c r="E449" i="3"/>
  <c r="E439" i="3"/>
  <c r="E445" i="3" s="1"/>
  <c r="E72" i="3" s="1"/>
  <c r="E429" i="3"/>
  <c r="E435" i="3" s="1"/>
  <c r="E71" i="3" s="1"/>
  <c r="R62" i="1" l="1"/>
  <c r="E71" i="6"/>
  <c r="G76" i="9"/>
  <c r="G72" i="10"/>
  <c r="G76" i="7"/>
  <c r="L62" i="2"/>
  <c r="L66" i="2" s="1"/>
  <c r="G80" i="5"/>
  <c r="E84" i="5"/>
  <c r="G80" i="4"/>
  <c r="E84" i="4"/>
  <c r="E21" i="3"/>
  <c r="E505" i="3" s="1"/>
  <c r="E460" i="3"/>
  <c r="E73" i="3" s="1"/>
  <c r="E399" i="3"/>
  <c r="E409" i="3" s="1"/>
  <c r="E69" i="3" s="1"/>
  <c r="E388" i="3"/>
  <c r="E395" i="3" s="1"/>
  <c r="E68" i="3" s="1"/>
  <c r="E380" i="3"/>
  <c r="E385" i="3" s="1"/>
  <c r="E67" i="3" s="1"/>
  <c r="E367" i="3"/>
  <c r="E376" i="3" s="1"/>
  <c r="E66" i="3" s="1"/>
  <c r="E357" i="3"/>
  <c r="E363" i="3" s="1"/>
  <c r="E65" i="3" s="1"/>
  <c r="E266" i="3"/>
  <c r="G84" i="4" l="1"/>
  <c r="E62" i="2"/>
  <c r="E66" i="2" s="1"/>
  <c r="G84" i="5"/>
  <c r="F62" i="2"/>
  <c r="F66" i="2" s="1"/>
  <c r="G76" i="10"/>
  <c r="K62" i="2"/>
  <c r="K66" i="2" s="1"/>
  <c r="D122" i="3"/>
  <c r="E344" i="3"/>
  <c r="E351" i="3" s="1"/>
  <c r="E63" i="3" s="1"/>
  <c r="E281" i="3"/>
  <c r="E294" i="3" s="1"/>
  <c r="E38" i="3" s="1"/>
  <c r="E248" i="3"/>
  <c r="E247" i="3"/>
  <c r="E246" i="3"/>
  <c r="E245" i="3"/>
  <c r="E244" i="3"/>
  <c r="E243" i="3"/>
  <c r="E242" i="3"/>
  <c r="E241" i="3"/>
  <c r="E239" i="3"/>
  <c r="E238" i="3"/>
  <c r="E237" i="3"/>
  <c r="E298" i="3"/>
  <c r="E308" i="3" s="1"/>
  <c r="E225" i="3"/>
  <c r="E233" i="3" s="1"/>
  <c r="E35" i="3" s="1"/>
  <c r="E142" i="3"/>
  <c r="E328" i="3" l="1"/>
  <c r="E39" i="3" s="1"/>
  <c r="E249" i="3"/>
  <c r="E268" i="3" s="1"/>
  <c r="E36" i="3" s="1"/>
  <c r="D129" i="3"/>
  <c r="E129" i="3" s="1"/>
  <c r="E133" i="3" s="1"/>
  <c r="E14" i="3" s="1"/>
  <c r="E205" i="3"/>
  <c r="E209" i="3" s="1"/>
  <c r="E122" i="3"/>
  <c r="E126" i="3" s="1"/>
  <c r="E13" i="3" s="1"/>
  <c r="E15" i="3" l="1"/>
  <c r="E26" i="3" s="1"/>
  <c r="D412" i="3"/>
  <c r="E415" i="3" s="1"/>
  <c r="E211" i="3"/>
  <c r="E213" i="3"/>
  <c r="E34" i="3" l="1"/>
  <c r="D97" i="8"/>
  <c r="D104" i="8" s="1"/>
  <c r="D117" i="8" s="1"/>
  <c r="E33" i="3"/>
  <c r="C97" i="8"/>
  <c r="E417" i="3"/>
  <c r="E416" i="3"/>
  <c r="E419" i="3"/>
  <c r="E414" i="3"/>
  <c r="E418" i="3"/>
  <c r="P50" i="1"/>
  <c r="G53" i="7" s="1"/>
  <c r="M50" i="1"/>
  <c r="J50" i="1"/>
  <c r="E61" i="5" s="1"/>
  <c r="I50" i="1"/>
  <c r="E61" i="4" s="1"/>
  <c r="H50" i="1"/>
  <c r="E61" i="3" s="1"/>
  <c r="O29" i="1"/>
  <c r="J29" i="1"/>
  <c r="E45" i="5" s="1"/>
  <c r="I29" i="1"/>
  <c r="E45" i="4" s="1"/>
  <c r="H29" i="1"/>
  <c r="L29" i="1"/>
  <c r="E39" i="6" s="1"/>
  <c r="M29" i="1"/>
  <c r="G27" i="8" s="1"/>
  <c r="I31" i="2" s="1"/>
  <c r="I35" i="2" s="1"/>
  <c r="P29" i="1"/>
  <c r="G37" i="7" s="1"/>
  <c r="J20" i="1"/>
  <c r="E30" i="5" s="1"/>
  <c r="H20" i="1"/>
  <c r="E30" i="3" s="1"/>
  <c r="E45" i="3" l="1"/>
  <c r="R29" i="1"/>
  <c r="G8" i="8"/>
  <c r="I10" i="2" s="1"/>
  <c r="M10" i="2" s="1"/>
  <c r="G41" i="8"/>
  <c r="I45" i="2" s="1"/>
  <c r="I60" i="2" s="1"/>
  <c r="G41" i="9"/>
  <c r="G37" i="10"/>
  <c r="C104" i="8"/>
  <c r="G41" i="7"/>
  <c r="L31" i="2"/>
  <c r="L35" i="2" s="1"/>
  <c r="L45" i="2"/>
  <c r="L60" i="2" s="1"/>
  <c r="G69" i="7"/>
  <c r="G31" i="8"/>
  <c r="G30" i="5"/>
  <c r="E40" i="5"/>
  <c r="E49" i="5"/>
  <c r="G45" i="5"/>
  <c r="G61" i="5"/>
  <c r="E77" i="5"/>
  <c r="E49" i="4"/>
  <c r="G45" i="4"/>
  <c r="G61" i="4"/>
  <c r="E77" i="4"/>
  <c r="E425" i="3"/>
  <c r="E70" i="3" s="1"/>
  <c r="O50" i="1"/>
  <c r="P20" i="1"/>
  <c r="O20" i="1"/>
  <c r="B3" i="6"/>
  <c r="B1" i="6"/>
  <c r="G56" i="8" l="1"/>
  <c r="G77" i="5"/>
  <c r="F45" i="2"/>
  <c r="F60" i="2" s="1"/>
  <c r="G49" i="5"/>
  <c r="F31" i="2"/>
  <c r="F35" i="2" s="1"/>
  <c r="G69" i="9"/>
  <c r="G53" i="10"/>
  <c r="G77" i="4"/>
  <c r="E45" i="2"/>
  <c r="E60" i="2" s="1"/>
  <c r="G40" i="5"/>
  <c r="F18" i="2"/>
  <c r="C117" i="8"/>
  <c r="G6" i="8" s="1"/>
  <c r="G49" i="4"/>
  <c r="E31" i="2"/>
  <c r="E35" i="2" s="1"/>
  <c r="P64" i="1"/>
  <c r="G24" i="7"/>
  <c r="K31" i="2"/>
  <c r="K35" i="2" s="1"/>
  <c r="G41" i="10"/>
  <c r="G34" i="9"/>
  <c r="G24" i="10"/>
  <c r="E101" i="5"/>
  <c r="E103" i="5" s="1"/>
  <c r="E115" i="5" s="1"/>
  <c r="O64" i="1"/>
  <c r="F29" i="2" l="1"/>
  <c r="F79" i="2" s="1"/>
  <c r="F81" i="2" s="1"/>
  <c r="F90" i="2" s="1"/>
  <c r="G11" i="14"/>
  <c r="G13" i="14" s="1"/>
  <c r="G97" i="9"/>
  <c r="G99" i="9" s="1"/>
  <c r="G111" i="9" s="1"/>
  <c r="G101" i="5"/>
  <c r="G103" i="5" s="1"/>
  <c r="G115" i="5" s="1"/>
  <c r="L18" i="2"/>
  <c r="G34" i="7"/>
  <c r="G97" i="7" s="1"/>
  <c r="G99" i="7" s="1"/>
  <c r="G111" i="7" s="1"/>
  <c r="K18" i="2"/>
  <c r="G34" i="10"/>
  <c r="K45" i="2"/>
  <c r="K60" i="2" s="1"/>
  <c r="G69" i="10"/>
  <c r="I9" i="2"/>
  <c r="G62" i="1"/>
  <c r="L50" i="1"/>
  <c r="R50" i="1" s="1"/>
  <c r="G29" i="1"/>
  <c r="M20" i="1"/>
  <c r="G17" i="8" s="1"/>
  <c r="L20" i="1"/>
  <c r="E27" i="6" s="1"/>
  <c r="J64" i="1"/>
  <c r="I20" i="1"/>
  <c r="H64" i="1"/>
  <c r="E90" i="6"/>
  <c r="F86" i="6"/>
  <c r="G85" i="6"/>
  <c r="H72" i="2" s="1"/>
  <c r="G84" i="6"/>
  <c r="H70" i="2" s="1"/>
  <c r="E86" i="6"/>
  <c r="F81" i="6"/>
  <c r="G80" i="6"/>
  <c r="G79" i="6"/>
  <c r="G78" i="6"/>
  <c r="G77" i="6"/>
  <c r="F75" i="6"/>
  <c r="G74" i="6"/>
  <c r="H63" i="2" s="1"/>
  <c r="G73" i="6"/>
  <c r="G72" i="6"/>
  <c r="F69" i="6"/>
  <c r="G67" i="6"/>
  <c r="H59" i="2" s="1"/>
  <c r="G66" i="6"/>
  <c r="H58" i="2" s="1"/>
  <c r="G65" i="6"/>
  <c r="H57" i="2" s="1"/>
  <c r="G64" i="6"/>
  <c r="H56" i="2" s="1"/>
  <c r="G63" i="6"/>
  <c r="H55" i="2" s="1"/>
  <c r="G62" i="6"/>
  <c r="H54" i="2" s="1"/>
  <c r="G61" i="6"/>
  <c r="H53" i="2" s="1"/>
  <c r="G60" i="6"/>
  <c r="H52" i="2" s="1"/>
  <c r="G59" i="6"/>
  <c r="H51" i="2" s="1"/>
  <c r="G58" i="6"/>
  <c r="H50" i="2" s="1"/>
  <c r="G57" i="6"/>
  <c r="H49" i="2" s="1"/>
  <c r="G54" i="6"/>
  <c r="H47" i="2" s="1"/>
  <c r="F51" i="6"/>
  <c r="E51" i="6"/>
  <c r="G50" i="6"/>
  <c r="H42" i="2" s="1"/>
  <c r="G49" i="6"/>
  <c r="H41" i="2" s="1"/>
  <c r="G48" i="6"/>
  <c r="H40" i="2" s="1"/>
  <c r="G47" i="6"/>
  <c r="H39" i="2" s="1"/>
  <c r="G46" i="6"/>
  <c r="H38" i="2" s="1"/>
  <c r="G45" i="6"/>
  <c r="H37" i="2" s="1"/>
  <c r="F43" i="6"/>
  <c r="G42" i="6"/>
  <c r="H34" i="2" s="1"/>
  <c r="G41" i="6"/>
  <c r="H32" i="2" s="1"/>
  <c r="G40" i="6"/>
  <c r="H33" i="2" s="1"/>
  <c r="G39" i="6"/>
  <c r="H31" i="2" s="1"/>
  <c r="F37" i="6"/>
  <c r="G36" i="6"/>
  <c r="H28" i="2" s="1"/>
  <c r="G35" i="6"/>
  <c r="H27" i="2" s="1"/>
  <c r="G34" i="6"/>
  <c r="H26" i="2" s="1"/>
  <c r="G33" i="6"/>
  <c r="H25" i="2" s="1"/>
  <c r="G31" i="6"/>
  <c r="H24" i="2" s="1"/>
  <c r="G30" i="6"/>
  <c r="H21" i="2" s="1"/>
  <c r="G29" i="6"/>
  <c r="H20" i="2" s="1"/>
  <c r="G28" i="6"/>
  <c r="H23" i="2" s="1"/>
  <c r="G21" i="6"/>
  <c r="G20" i="6"/>
  <c r="G19" i="6"/>
  <c r="H14" i="2" s="1"/>
  <c r="G18" i="6"/>
  <c r="F24" i="6"/>
  <c r="G112" i="3"/>
  <c r="G111" i="3"/>
  <c r="D84" i="2" s="1"/>
  <c r="F113" i="3"/>
  <c r="G109" i="3"/>
  <c r="D77" i="2" s="1"/>
  <c r="G77" i="2" s="1"/>
  <c r="G108" i="3"/>
  <c r="G107" i="3"/>
  <c r="G106" i="3"/>
  <c r="F99" i="3"/>
  <c r="G98" i="3"/>
  <c r="G95" i="3"/>
  <c r="D70" i="2" s="1"/>
  <c r="G70" i="2" s="1"/>
  <c r="G94" i="3"/>
  <c r="F91" i="3"/>
  <c r="E91" i="3"/>
  <c r="G90" i="3"/>
  <c r="G89" i="3"/>
  <c r="G88" i="3"/>
  <c r="G87" i="3"/>
  <c r="G83" i="3"/>
  <c r="D65" i="2" s="1"/>
  <c r="G65" i="2" s="1"/>
  <c r="G82" i="3"/>
  <c r="D64" i="2" s="1"/>
  <c r="G64" i="2" s="1"/>
  <c r="G76" i="3"/>
  <c r="D59" i="2" s="1"/>
  <c r="G59" i="2" s="1"/>
  <c r="G75" i="3"/>
  <c r="D58" i="2" s="1"/>
  <c r="G58" i="2" s="1"/>
  <c r="G74" i="3"/>
  <c r="D57" i="2" s="1"/>
  <c r="G57" i="2" s="1"/>
  <c r="G73" i="3"/>
  <c r="D56" i="2" s="1"/>
  <c r="G56" i="2" s="1"/>
  <c r="G72" i="3"/>
  <c r="D55" i="2" s="1"/>
  <c r="G55" i="2" s="1"/>
  <c r="G71" i="3"/>
  <c r="D54" i="2" s="1"/>
  <c r="G54" i="2" s="1"/>
  <c r="G70" i="3"/>
  <c r="D53" i="2" s="1"/>
  <c r="G53" i="2" s="1"/>
  <c r="G69" i="3"/>
  <c r="D52" i="2" s="1"/>
  <c r="G52" i="2" s="1"/>
  <c r="G68" i="3"/>
  <c r="D51" i="2" s="1"/>
  <c r="G51" i="2" s="1"/>
  <c r="M51" i="2" s="1"/>
  <c r="G67" i="3"/>
  <c r="D50" i="2" s="1"/>
  <c r="G50" i="2" s="1"/>
  <c r="G66" i="3"/>
  <c r="D49" i="2" s="1"/>
  <c r="G49" i="2" s="1"/>
  <c r="G65" i="3"/>
  <c r="D48" i="2" s="1"/>
  <c r="G48" i="2" s="1"/>
  <c r="M48" i="2" s="1"/>
  <c r="G63" i="3"/>
  <c r="D47" i="2" s="1"/>
  <c r="G47" i="2" s="1"/>
  <c r="F58" i="3"/>
  <c r="E58" i="3"/>
  <c r="E506" i="3" s="1"/>
  <c r="G57" i="3"/>
  <c r="D42" i="2" s="1"/>
  <c r="G42" i="2" s="1"/>
  <c r="G56" i="3"/>
  <c r="D41" i="2" s="1"/>
  <c r="G41" i="2" s="1"/>
  <c r="G55" i="3"/>
  <c r="D40" i="2" s="1"/>
  <c r="G40" i="2" s="1"/>
  <c r="G54" i="3"/>
  <c r="D39" i="2" s="1"/>
  <c r="G39" i="2" s="1"/>
  <c r="G53" i="3"/>
  <c r="D38" i="2" s="1"/>
  <c r="G38" i="2" s="1"/>
  <c r="G52" i="3"/>
  <c r="D37" i="2" s="1"/>
  <c r="G48" i="3"/>
  <c r="D34" i="2" s="1"/>
  <c r="G34" i="2" s="1"/>
  <c r="G47" i="3"/>
  <c r="D33" i="2" s="1"/>
  <c r="G33" i="2" s="1"/>
  <c r="G39" i="3"/>
  <c r="D28" i="2" s="1"/>
  <c r="G28" i="2" s="1"/>
  <c r="G38" i="3"/>
  <c r="D27" i="2" s="1"/>
  <c r="G27" i="2" s="1"/>
  <c r="G37" i="3"/>
  <c r="D26" i="2" s="1"/>
  <c r="G26" i="2" s="1"/>
  <c r="G36" i="3"/>
  <c r="D25" i="2" s="1"/>
  <c r="G25" i="2" s="1"/>
  <c r="G35" i="3"/>
  <c r="D24" i="2" s="1"/>
  <c r="G24" i="2" s="1"/>
  <c r="G34" i="3"/>
  <c r="D21" i="2" s="1"/>
  <c r="G21" i="2" s="1"/>
  <c r="G33" i="3"/>
  <c r="D20" i="2" s="1"/>
  <c r="G20" i="2" s="1"/>
  <c r="G32" i="3"/>
  <c r="D23" i="2" s="1"/>
  <c r="G23" i="2" s="1"/>
  <c r="F26" i="3"/>
  <c r="G25" i="3"/>
  <c r="G24" i="3"/>
  <c r="G23" i="3"/>
  <c r="G22" i="3"/>
  <c r="D14" i="2" s="1"/>
  <c r="G14" i="2" s="1"/>
  <c r="G21" i="3"/>
  <c r="G20" i="3"/>
  <c r="G19" i="3"/>
  <c r="G17" i="3"/>
  <c r="G16" i="3"/>
  <c r="E517" i="3"/>
  <c r="E519" i="3" s="1"/>
  <c r="E522" i="3" s="1"/>
  <c r="G14" i="3"/>
  <c r="G13" i="3"/>
  <c r="D9" i="3"/>
  <c r="F77" i="14" s="1"/>
  <c r="M52" i="2" l="1"/>
  <c r="M49" i="2"/>
  <c r="M57" i="2"/>
  <c r="D87" i="2"/>
  <c r="G87" i="2" s="1"/>
  <c r="M87" i="2" s="1"/>
  <c r="D69" i="2"/>
  <c r="G69" i="2" s="1"/>
  <c r="D13" i="2"/>
  <c r="G13" i="2" s="1"/>
  <c r="E30" i="4"/>
  <c r="G30" i="4" s="1"/>
  <c r="R20" i="1"/>
  <c r="R64" i="1" s="1"/>
  <c r="M50" i="2"/>
  <c r="M58" i="2"/>
  <c r="L29" i="2"/>
  <c r="L79" i="2" s="1"/>
  <c r="L81" i="2" s="1"/>
  <c r="L90" i="2" s="1"/>
  <c r="M11" i="14"/>
  <c r="M13" i="14" s="1"/>
  <c r="K29" i="2"/>
  <c r="K79" i="2" s="1"/>
  <c r="K81" i="2" s="1"/>
  <c r="K90" i="2" s="1"/>
  <c r="L11" i="14"/>
  <c r="L13" i="14" s="1"/>
  <c r="M54" i="2"/>
  <c r="M55" i="2"/>
  <c r="M42" i="2"/>
  <c r="M47" i="2"/>
  <c r="M53" i="2"/>
  <c r="M41" i="2"/>
  <c r="M27" i="2"/>
  <c r="M24" i="2"/>
  <c r="M20" i="2"/>
  <c r="M77" i="2"/>
  <c r="M26" i="2"/>
  <c r="M64" i="2"/>
  <c r="M9" i="2"/>
  <c r="G84" i="2"/>
  <c r="M84" i="2" s="1"/>
  <c r="M28" i="2"/>
  <c r="M38" i="2"/>
  <c r="M70" i="2"/>
  <c r="I18" i="2"/>
  <c r="G25" i="8"/>
  <c r="M23" i="2"/>
  <c r="M39" i="2"/>
  <c r="G97" i="10"/>
  <c r="G99" i="10" s="1"/>
  <c r="G111" i="10" s="1"/>
  <c r="M40" i="2"/>
  <c r="E218" i="3"/>
  <c r="E220" i="3" s="1"/>
  <c r="E222" i="3" s="1"/>
  <c r="G37" i="2"/>
  <c r="G43" i="2" s="1"/>
  <c r="D43" i="2"/>
  <c r="M56" i="2"/>
  <c r="M21" i="2"/>
  <c r="M14" i="2"/>
  <c r="M25" i="2"/>
  <c r="M34" i="2"/>
  <c r="H43" i="2"/>
  <c r="H35" i="2"/>
  <c r="E53" i="6"/>
  <c r="G22" i="6"/>
  <c r="H13" i="2" s="1"/>
  <c r="E24" i="6"/>
  <c r="G14" i="6"/>
  <c r="E43" i="6"/>
  <c r="E37" i="6"/>
  <c r="G27" i="6"/>
  <c r="H18" i="2" s="1"/>
  <c r="G43" i="6"/>
  <c r="G51" i="6"/>
  <c r="E97" i="3"/>
  <c r="G97" i="3" s="1"/>
  <c r="D72" i="2" s="1"/>
  <c r="G72" i="2" s="1"/>
  <c r="M72" i="2" s="1"/>
  <c r="G50" i="1"/>
  <c r="G15" i="3"/>
  <c r="D7" i="2" s="1"/>
  <c r="E504" i="3"/>
  <c r="E508" i="3" s="1"/>
  <c r="E509" i="3" s="1"/>
  <c r="E514" i="3" s="1"/>
  <c r="E96" i="3" s="1"/>
  <c r="G91" i="3"/>
  <c r="D68" i="2" s="1"/>
  <c r="G58" i="3"/>
  <c r="G26" i="3"/>
  <c r="G80" i="3"/>
  <c r="D62" i="2" s="1"/>
  <c r="E113" i="3"/>
  <c r="E40" i="3"/>
  <c r="F40" i="3"/>
  <c r="G45" i="3"/>
  <c r="D31" i="2" s="1"/>
  <c r="F84" i="3"/>
  <c r="F49" i="3"/>
  <c r="G46" i="3"/>
  <c r="D32" i="2" s="1"/>
  <c r="G32" i="2" s="1"/>
  <c r="M32" i="2" s="1"/>
  <c r="G61" i="3"/>
  <c r="D45" i="2" s="1"/>
  <c r="G31" i="3"/>
  <c r="D19" i="2" s="1"/>
  <c r="G62" i="3"/>
  <c r="D46" i="2" s="1"/>
  <c r="G46" i="2" s="1"/>
  <c r="M46" i="2" s="1"/>
  <c r="E49" i="3"/>
  <c r="F77" i="3"/>
  <c r="G81" i="3"/>
  <c r="D63" i="2" s="1"/>
  <c r="G63" i="2" s="1"/>
  <c r="M63" i="2" s="1"/>
  <c r="I64" i="1"/>
  <c r="M64" i="1"/>
  <c r="G62" i="8" s="1"/>
  <c r="L64" i="1"/>
  <c r="G81" i="6"/>
  <c r="H68" i="2" s="1"/>
  <c r="E81" i="6"/>
  <c r="G83" i="6"/>
  <c r="H69" i="2" s="1"/>
  <c r="M59" i="2"/>
  <c r="G89" i="6"/>
  <c r="E84" i="3"/>
  <c r="G18" i="3"/>
  <c r="E77" i="3"/>
  <c r="G30" i="3"/>
  <c r="D18" i="2" s="1"/>
  <c r="G110" i="3"/>
  <c r="D85" i="2" s="1"/>
  <c r="G85" i="2" s="1"/>
  <c r="M85" i="2" s="1"/>
  <c r="E40" i="4" l="1"/>
  <c r="E101" i="4" s="1"/>
  <c r="E103" i="4" s="1"/>
  <c r="E115" i="4" s="1"/>
  <c r="M13" i="2"/>
  <c r="G19" i="2"/>
  <c r="H9" i="14" s="1"/>
  <c r="E9" i="14"/>
  <c r="E11" i="14"/>
  <c r="I29" i="2"/>
  <c r="D8" i="2"/>
  <c r="G8" i="2" s="1"/>
  <c r="E75" i="6"/>
  <c r="I67" i="1"/>
  <c r="I69" i="1" s="1"/>
  <c r="G76" i="8"/>
  <c r="E97" i="8"/>
  <c r="E42" i="3"/>
  <c r="G42" i="3" s="1"/>
  <c r="D22" i="2" s="1"/>
  <c r="G22" i="2" s="1"/>
  <c r="M22" i="2" s="1"/>
  <c r="D88" i="2"/>
  <c r="G88" i="2" s="1"/>
  <c r="G40" i="4"/>
  <c r="G101" i="4" s="1"/>
  <c r="G103" i="4" s="1"/>
  <c r="G115" i="4" s="1"/>
  <c r="E18" i="2"/>
  <c r="G62" i="2"/>
  <c r="G66" i="2" s="1"/>
  <c r="D66" i="2"/>
  <c r="G68" i="2"/>
  <c r="G31" i="2"/>
  <c r="D35" i="2"/>
  <c r="G7" i="2"/>
  <c r="D60" i="2"/>
  <c r="G45" i="2"/>
  <c r="G60" i="2" s="1"/>
  <c r="M37" i="2"/>
  <c r="M43" i="2" s="1"/>
  <c r="I62" i="2"/>
  <c r="J11" i="14" s="1"/>
  <c r="J13" i="14" s="1"/>
  <c r="M69" i="2"/>
  <c r="E69" i="6"/>
  <c r="G53" i="6"/>
  <c r="G86" i="6"/>
  <c r="G32" i="6"/>
  <c r="H19" i="2" s="1"/>
  <c r="E99" i="3"/>
  <c r="G96" i="3"/>
  <c r="D71" i="2" s="1"/>
  <c r="G71" i="2" s="1"/>
  <c r="M71" i="2" s="1"/>
  <c r="G49" i="3"/>
  <c r="G113" i="3"/>
  <c r="F101" i="3"/>
  <c r="F103" i="3" s="1"/>
  <c r="F115" i="3" s="1"/>
  <c r="G77" i="3"/>
  <c r="G84" i="3"/>
  <c r="G40" i="3"/>
  <c r="G88" i="6"/>
  <c r="F90" i="6"/>
  <c r="F92" i="6" s="1"/>
  <c r="E13" i="14" l="1"/>
  <c r="G71" i="6"/>
  <c r="H62" i="2" s="1"/>
  <c r="E29" i="2"/>
  <c r="E79" i="2" s="1"/>
  <c r="E81" i="2" s="1"/>
  <c r="E90" i="2" s="1"/>
  <c r="F11" i="14"/>
  <c r="F13" i="14" s="1"/>
  <c r="D15" i="2"/>
  <c r="E101" i="3"/>
  <c r="E103" i="3" s="1"/>
  <c r="E115" i="3" s="1"/>
  <c r="M19" i="2"/>
  <c r="N9" i="14" s="1"/>
  <c r="I9" i="14"/>
  <c r="E92" i="6"/>
  <c r="E94" i="6" s="1"/>
  <c r="E103" i="6" s="1"/>
  <c r="D29" i="2"/>
  <c r="H75" i="2"/>
  <c r="M7" i="2"/>
  <c r="G15" i="2"/>
  <c r="G35" i="2"/>
  <c r="M31" i="2"/>
  <c r="M35" i="2" s="1"/>
  <c r="H45" i="2"/>
  <c r="H60" i="2" s="1"/>
  <c r="G18" i="2"/>
  <c r="H11" i="14" s="1"/>
  <c r="H13" i="14" s="1"/>
  <c r="G73" i="2"/>
  <c r="M88" i="2"/>
  <c r="D73" i="2"/>
  <c r="M68" i="2"/>
  <c r="M73" i="2" s="1"/>
  <c r="E104" i="8"/>
  <c r="G97" i="8"/>
  <c r="I66" i="2"/>
  <c r="I79" i="2" s="1"/>
  <c r="H73" i="2"/>
  <c r="G69" i="6"/>
  <c r="H29" i="2"/>
  <c r="G37" i="6"/>
  <c r="F94" i="6"/>
  <c r="F103" i="6" s="1"/>
  <c r="G90" i="6"/>
  <c r="G17" i="6"/>
  <c r="H8" i="2" s="1"/>
  <c r="G99" i="3"/>
  <c r="G101" i="3" s="1"/>
  <c r="G103" i="3" s="1"/>
  <c r="G115" i="3" s="1"/>
  <c r="G75" i="6" l="1"/>
  <c r="G92" i="6" s="1"/>
  <c r="M45" i="2"/>
  <c r="M60" i="2" s="1"/>
  <c r="D79" i="2"/>
  <c r="D81" i="2" s="1"/>
  <c r="D90" i="2" s="1"/>
  <c r="H66" i="2"/>
  <c r="I11" i="14"/>
  <c r="I13" i="14" s="1"/>
  <c r="M62" i="2"/>
  <c r="M66" i="2" s="1"/>
  <c r="M75" i="2"/>
  <c r="H79" i="2"/>
  <c r="G29" i="2"/>
  <c r="M18" i="2"/>
  <c r="E117" i="8"/>
  <c r="G9" i="8" s="1"/>
  <c r="G104" i="8"/>
  <c r="G117" i="8" s="1"/>
  <c r="H15" i="2"/>
  <c r="M8" i="2"/>
  <c r="G24" i="6"/>
  <c r="M29" i="2" l="1"/>
  <c r="N11" i="14"/>
  <c r="N13" i="14" s="1"/>
  <c r="F74" i="14" s="1"/>
  <c r="G79" i="2"/>
  <c r="G81" i="2" s="1"/>
  <c r="G90" i="2" s="1"/>
  <c r="I11" i="2"/>
  <c r="G14" i="8"/>
  <c r="G78" i="8" s="1"/>
  <c r="G87" i="8" s="1"/>
  <c r="H81" i="2"/>
  <c r="G94" i="6"/>
  <c r="G103" i="6" s="1"/>
  <c r="M79" i="2" l="1"/>
  <c r="M11" i="2"/>
  <c r="I15" i="2"/>
  <c r="H90" i="2"/>
  <c r="G16" i="1"/>
  <c r="G14" i="1"/>
  <c r="G7" i="1"/>
  <c r="G11" i="1"/>
  <c r="G8" i="1"/>
  <c r="I81" i="2" l="1"/>
  <c r="M15" i="2"/>
  <c r="G20" i="1"/>
  <c r="G64" i="1" s="1"/>
  <c r="I90" i="2" l="1"/>
  <c r="M81" i="2"/>
  <c r="M90" i="2" s="1"/>
</calcChain>
</file>

<file path=xl/comments1.xml><?xml version="1.0" encoding="utf-8"?>
<comments xmlns="http://schemas.openxmlformats.org/spreadsheetml/2006/main">
  <authors>
    <author>Ronald</author>
  </authors>
  <commentList>
    <comment ref="C9" authorId="0">
      <text>
        <r>
          <rPr>
            <sz val="9"/>
            <color indexed="81"/>
            <rFont val="Tahoma"/>
            <family val="2"/>
          </rPr>
          <t xml:space="preserve">Inflation rate is an estimate to  project cost increases.  The CPI is an example of an inflation projection.
</t>
        </r>
      </text>
    </comment>
  </commentList>
</comments>
</file>

<file path=xl/comments2.xml><?xml version="1.0" encoding="utf-8"?>
<comments xmlns="http://schemas.openxmlformats.org/spreadsheetml/2006/main">
  <authors>
    <author>Ronald</author>
  </authors>
  <commentList>
    <comment ref="F115" authorId="0">
      <text>
        <r>
          <rPr>
            <sz val="9"/>
            <color indexed="81"/>
            <rFont val="Tahoma"/>
            <family val="2"/>
          </rPr>
          <t xml:space="preserve">This amount should be zero as the CFP is a cost reimbursement program.
</t>
        </r>
      </text>
    </comment>
    <comment ref="E120" authorId="0">
      <text>
        <r>
          <rPr>
            <b/>
            <sz val="9"/>
            <color indexed="81"/>
            <rFont val="Tahoma"/>
            <family val="2"/>
          </rPr>
          <t>Ronald:</t>
        </r>
        <r>
          <rPr>
            <sz val="9"/>
            <color indexed="81"/>
            <rFont val="Tahoma"/>
            <family val="2"/>
          </rPr>
          <t xml:space="preserve">
The PHA should use caution in estimating rent and confirm the amount is reasonable.</t>
        </r>
      </text>
    </comment>
    <comment ref="D122" authorId="0">
      <text>
        <r>
          <rPr>
            <sz val="9"/>
            <color indexed="81"/>
            <rFont val="Tahoma"/>
            <family val="2"/>
          </rPr>
          <t xml:space="preserve">Based on projected occupancy and ACC units entered in cells d9 and d11.
</t>
        </r>
      </text>
    </comment>
    <comment ref="B284" authorId="0">
      <text>
        <r>
          <rPr>
            <sz val="9"/>
            <color indexed="81"/>
            <rFont val="Tahoma"/>
            <family val="2"/>
          </rPr>
          <t xml:space="preserve">Travel costs should include the cost of airfare, car rental fees, meals, and other transportation costs.
</t>
        </r>
      </text>
    </comment>
    <comment ref="C284" authorId="0">
      <text>
        <r>
          <rPr>
            <sz val="9"/>
            <color indexed="81"/>
            <rFont val="Tahoma"/>
            <family val="2"/>
          </rPr>
          <t xml:space="preserve">The purpose should include subject matter and location.
</t>
        </r>
      </text>
    </comment>
    <comment ref="B285" authorId="0">
      <text>
        <r>
          <rPr>
            <sz val="9"/>
            <color indexed="81"/>
            <rFont val="Tahoma"/>
            <family val="2"/>
          </rPr>
          <t xml:space="preserve">Travel costs should include the cost of airfare, car rental fees, meals, and other transportation costs.
</t>
        </r>
      </text>
    </comment>
    <comment ref="B286" authorId="0">
      <text>
        <r>
          <rPr>
            <sz val="9"/>
            <color indexed="81"/>
            <rFont val="Tahoma"/>
            <family val="2"/>
          </rPr>
          <t xml:space="preserve">Travel costs should include the cost of airfare, car rental fees, meals, and other transportation costs.
</t>
        </r>
      </text>
    </comment>
    <comment ref="B287" authorId="0">
      <text>
        <r>
          <rPr>
            <sz val="9"/>
            <color indexed="81"/>
            <rFont val="Tahoma"/>
            <family val="2"/>
          </rPr>
          <t xml:space="preserve">Travel costs should include the cost of airfare, car rental fees, meals, and other transportation costs.
</t>
        </r>
      </text>
    </comment>
    <comment ref="B288" authorId="0">
      <text>
        <r>
          <rPr>
            <sz val="9"/>
            <color indexed="81"/>
            <rFont val="Tahoma"/>
            <family val="2"/>
          </rPr>
          <t xml:space="preserve">Travel costs should include the cost of airfare, car rental fees, meals, and other transportation costs.
</t>
        </r>
      </text>
    </comment>
    <comment ref="B289" authorId="0">
      <text>
        <r>
          <rPr>
            <sz val="9"/>
            <color indexed="81"/>
            <rFont val="Tahoma"/>
            <family val="2"/>
          </rPr>
          <t xml:space="preserve">Travel costs should include the cost of airfare, car rental fees, meals, and other transportation costs.
</t>
        </r>
      </text>
    </comment>
    <comment ref="B290" authorId="0">
      <text>
        <r>
          <rPr>
            <sz val="9"/>
            <color indexed="81"/>
            <rFont val="Tahoma"/>
            <family val="2"/>
          </rPr>
          <t xml:space="preserve">Travel costs should include the cost of airfare, car rental fees, meals, and other transportation costs.
</t>
        </r>
      </text>
    </comment>
    <comment ref="B291" authorId="0">
      <text>
        <r>
          <rPr>
            <sz val="9"/>
            <color indexed="81"/>
            <rFont val="Tahoma"/>
            <family val="2"/>
          </rPr>
          <t xml:space="preserve">Travel costs should include the cost of airfare, car rental fees, meals, and other transportation costs.
</t>
        </r>
      </text>
    </comment>
    <comment ref="B292" authorId="0">
      <text>
        <r>
          <rPr>
            <sz val="9"/>
            <color indexed="81"/>
            <rFont val="Tahoma"/>
            <family val="2"/>
          </rPr>
          <t xml:space="preserve">Travel costs should include the cost of airfare, car rental fees, meals, and other transportation costs.
</t>
        </r>
      </text>
    </comment>
    <comment ref="B518" authorId="0">
      <text>
        <r>
          <rPr>
            <b/>
            <sz val="9"/>
            <color indexed="81"/>
            <rFont val="Tahoma"/>
            <family val="2"/>
          </rPr>
          <t>Ronald:</t>
        </r>
        <r>
          <rPr>
            <sz val="9"/>
            <color indexed="81"/>
            <rFont val="Tahoma"/>
            <family val="2"/>
          </rPr>
          <t xml:space="preserve">
Anticipated bad debt expense as a percent of revenue is typically less than 3%.</t>
        </r>
      </text>
    </comment>
  </commentList>
</comments>
</file>

<file path=xl/comments3.xml><?xml version="1.0" encoding="utf-8"?>
<comments xmlns="http://schemas.openxmlformats.org/spreadsheetml/2006/main">
  <authors>
    <author>Ronald</author>
  </authors>
  <commentList>
    <comment ref="F115" authorId="0">
      <text>
        <r>
          <rPr>
            <sz val="9"/>
            <color indexed="81"/>
            <rFont val="Tahoma"/>
            <family val="2"/>
          </rPr>
          <t xml:space="preserve">This amount should be zero as the CFP is a cost reimbursement program.
</t>
        </r>
      </text>
    </comment>
    <comment ref="E120" authorId="0">
      <text>
        <r>
          <rPr>
            <b/>
            <sz val="9"/>
            <color indexed="81"/>
            <rFont val="Tahoma"/>
            <family val="2"/>
          </rPr>
          <t>Ronald:</t>
        </r>
        <r>
          <rPr>
            <sz val="9"/>
            <color indexed="81"/>
            <rFont val="Tahoma"/>
            <family val="2"/>
          </rPr>
          <t xml:space="preserve">
The PHA should use caution in estimating rent and confirm the amount is reasonable.</t>
        </r>
      </text>
    </comment>
    <comment ref="D122" authorId="0">
      <text>
        <r>
          <rPr>
            <sz val="9"/>
            <color indexed="81"/>
            <rFont val="Tahoma"/>
            <family val="2"/>
          </rPr>
          <t xml:space="preserve">Based on projected occupancy and ACC units entered in cells d9 and d11.
</t>
        </r>
      </text>
    </comment>
    <comment ref="B284" authorId="0">
      <text>
        <r>
          <rPr>
            <sz val="9"/>
            <color indexed="81"/>
            <rFont val="Tahoma"/>
            <family val="2"/>
          </rPr>
          <t xml:space="preserve">Travel costs should include the cost of airfare, car rental fees, meals, and other transportation costs.
</t>
        </r>
      </text>
    </comment>
    <comment ref="C284" authorId="0">
      <text>
        <r>
          <rPr>
            <sz val="9"/>
            <color indexed="81"/>
            <rFont val="Tahoma"/>
            <family val="2"/>
          </rPr>
          <t xml:space="preserve">The purpose should include subject matter and location.
</t>
        </r>
      </text>
    </comment>
    <comment ref="B285" authorId="0">
      <text>
        <r>
          <rPr>
            <sz val="9"/>
            <color indexed="81"/>
            <rFont val="Tahoma"/>
            <family val="2"/>
          </rPr>
          <t xml:space="preserve">Travel costs should include the cost of airfare, car rental fees, meals, and other transportation costs.
</t>
        </r>
      </text>
    </comment>
    <comment ref="B286" authorId="0">
      <text>
        <r>
          <rPr>
            <sz val="9"/>
            <color indexed="81"/>
            <rFont val="Tahoma"/>
            <family val="2"/>
          </rPr>
          <t xml:space="preserve">Travel costs should include the cost of airfare, car rental fees, meals, and other transportation costs.
</t>
        </r>
      </text>
    </comment>
    <comment ref="B287" authorId="0">
      <text>
        <r>
          <rPr>
            <sz val="9"/>
            <color indexed="81"/>
            <rFont val="Tahoma"/>
            <family val="2"/>
          </rPr>
          <t xml:space="preserve">Travel costs should include the cost of airfare, car rental fees, meals, and other transportation costs.
</t>
        </r>
      </text>
    </comment>
    <comment ref="B288" authorId="0">
      <text>
        <r>
          <rPr>
            <sz val="9"/>
            <color indexed="81"/>
            <rFont val="Tahoma"/>
            <family val="2"/>
          </rPr>
          <t xml:space="preserve">Travel costs should include the cost of airfare, car rental fees, meals, and other transportation costs.
</t>
        </r>
      </text>
    </comment>
    <comment ref="B289" authorId="0">
      <text>
        <r>
          <rPr>
            <sz val="9"/>
            <color indexed="81"/>
            <rFont val="Tahoma"/>
            <family val="2"/>
          </rPr>
          <t xml:space="preserve">Travel costs should include the cost of airfare, car rental fees, meals, and other transportation costs.
</t>
        </r>
      </text>
    </comment>
    <comment ref="B290" authorId="0">
      <text>
        <r>
          <rPr>
            <sz val="9"/>
            <color indexed="81"/>
            <rFont val="Tahoma"/>
            <family val="2"/>
          </rPr>
          <t xml:space="preserve">Travel costs should include the cost of airfare, car rental fees, meals, and other transportation costs.
</t>
        </r>
      </text>
    </comment>
    <comment ref="B291" authorId="0">
      <text>
        <r>
          <rPr>
            <sz val="9"/>
            <color indexed="81"/>
            <rFont val="Tahoma"/>
            <family val="2"/>
          </rPr>
          <t xml:space="preserve">Travel costs should include the cost of airfare, car rental fees, meals, and other transportation costs.
</t>
        </r>
      </text>
    </comment>
    <comment ref="B292" authorId="0">
      <text>
        <r>
          <rPr>
            <sz val="9"/>
            <color indexed="81"/>
            <rFont val="Tahoma"/>
            <family val="2"/>
          </rPr>
          <t xml:space="preserve">Travel costs should include the cost of airfare, car rental fees, meals, and other transportation costs.
</t>
        </r>
      </text>
    </comment>
    <comment ref="B518" authorId="0">
      <text>
        <r>
          <rPr>
            <b/>
            <sz val="9"/>
            <color indexed="81"/>
            <rFont val="Tahoma"/>
            <family val="2"/>
          </rPr>
          <t>Ronald:</t>
        </r>
        <r>
          <rPr>
            <sz val="9"/>
            <color indexed="81"/>
            <rFont val="Tahoma"/>
            <family val="2"/>
          </rPr>
          <t xml:space="preserve">
Anticipated bad debt expense as a percent of revenue is typically less than 3%.</t>
        </r>
      </text>
    </comment>
  </commentList>
</comments>
</file>

<file path=xl/comments4.xml><?xml version="1.0" encoding="utf-8"?>
<comments xmlns="http://schemas.openxmlformats.org/spreadsheetml/2006/main">
  <authors>
    <author>Ronald</author>
  </authors>
  <commentList>
    <comment ref="F115" authorId="0">
      <text>
        <r>
          <rPr>
            <sz val="9"/>
            <color indexed="81"/>
            <rFont val="Tahoma"/>
            <family val="2"/>
          </rPr>
          <t xml:space="preserve">This amount should be zero as the CFP is a cost reimbursement program.
</t>
        </r>
      </text>
    </comment>
    <comment ref="E120" authorId="0">
      <text>
        <r>
          <rPr>
            <b/>
            <sz val="9"/>
            <color indexed="81"/>
            <rFont val="Tahoma"/>
            <family val="2"/>
          </rPr>
          <t>Ronald:</t>
        </r>
        <r>
          <rPr>
            <sz val="9"/>
            <color indexed="81"/>
            <rFont val="Tahoma"/>
            <family val="2"/>
          </rPr>
          <t xml:space="preserve">
The PHA should use caution in estimating rent and confirm the amount is reasonable.</t>
        </r>
      </text>
    </comment>
    <comment ref="D122" authorId="0">
      <text>
        <r>
          <rPr>
            <sz val="9"/>
            <color indexed="81"/>
            <rFont val="Tahoma"/>
            <family val="2"/>
          </rPr>
          <t xml:space="preserve">Based on projected occupancy and ACC units entered in cells d9 and d11.
</t>
        </r>
      </text>
    </comment>
    <comment ref="B284" authorId="0">
      <text>
        <r>
          <rPr>
            <sz val="9"/>
            <color indexed="81"/>
            <rFont val="Tahoma"/>
            <family val="2"/>
          </rPr>
          <t xml:space="preserve">Travel costs should include the cost of airfare, car rental fees, meals, and other transportation costs.
</t>
        </r>
      </text>
    </comment>
    <comment ref="C284" authorId="0">
      <text>
        <r>
          <rPr>
            <sz val="9"/>
            <color indexed="81"/>
            <rFont val="Tahoma"/>
            <family val="2"/>
          </rPr>
          <t xml:space="preserve">The purpose should include subject matter and location.
</t>
        </r>
      </text>
    </comment>
    <comment ref="B285" authorId="0">
      <text>
        <r>
          <rPr>
            <sz val="9"/>
            <color indexed="81"/>
            <rFont val="Tahoma"/>
            <family val="2"/>
          </rPr>
          <t xml:space="preserve">Travel costs should include the cost of airfare, car rental fees, meals, and other transportation costs.
</t>
        </r>
      </text>
    </comment>
    <comment ref="B286" authorId="0">
      <text>
        <r>
          <rPr>
            <sz val="9"/>
            <color indexed="81"/>
            <rFont val="Tahoma"/>
            <family val="2"/>
          </rPr>
          <t xml:space="preserve">Travel costs should include the cost of airfare, car rental fees, meals, and other transportation costs.
</t>
        </r>
      </text>
    </comment>
    <comment ref="B287" authorId="0">
      <text>
        <r>
          <rPr>
            <sz val="9"/>
            <color indexed="81"/>
            <rFont val="Tahoma"/>
            <family val="2"/>
          </rPr>
          <t xml:space="preserve">Travel costs should include the cost of airfare, car rental fees, meals, and other transportation costs.
</t>
        </r>
      </text>
    </comment>
    <comment ref="B288" authorId="0">
      <text>
        <r>
          <rPr>
            <sz val="9"/>
            <color indexed="81"/>
            <rFont val="Tahoma"/>
            <family val="2"/>
          </rPr>
          <t xml:space="preserve">Travel costs should include the cost of airfare, car rental fees, meals, and other transportation costs.
</t>
        </r>
      </text>
    </comment>
    <comment ref="B289" authorId="0">
      <text>
        <r>
          <rPr>
            <sz val="9"/>
            <color indexed="81"/>
            <rFont val="Tahoma"/>
            <family val="2"/>
          </rPr>
          <t xml:space="preserve">Travel costs should include the cost of airfare, car rental fees, meals, and other transportation costs.
</t>
        </r>
      </text>
    </comment>
    <comment ref="B290" authorId="0">
      <text>
        <r>
          <rPr>
            <sz val="9"/>
            <color indexed="81"/>
            <rFont val="Tahoma"/>
            <family val="2"/>
          </rPr>
          <t xml:space="preserve">Travel costs should include the cost of airfare, car rental fees, meals, and other transportation costs.
</t>
        </r>
      </text>
    </comment>
    <comment ref="B291" authorId="0">
      <text>
        <r>
          <rPr>
            <sz val="9"/>
            <color indexed="81"/>
            <rFont val="Tahoma"/>
            <family val="2"/>
          </rPr>
          <t xml:space="preserve">Travel costs should include the cost of airfare, car rental fees, meals, and other transportation costs.
</t>
        </r>
      </text>
    </comment>
    <comment ref="B292" authorId="0">
      <text>
        <r>
          <rPr>
            <sz val="9"/>
            <color indexed="81"/>
            <rFont val="Tahoma"/>
            <family val="2"/>
          </rPr>
          <t xml:space="preserve">Travel costs should include the cost of airfare, car rental fees, meals, and other transportation costs.
</t>
        </r>
      </text>
    </comment>
    <comment ref="B518" authorId="0">
      <text>
        <r>
          <rPr>
            <b/>
            <sz val="9"/>
            <color indexed="81"/>
            <rFont val="Tahoma"/>
            <family val="2"/>
          </rPr>
          <t>Ronald:</t>
        </r>
        <r>
          <rPr>
            <sz val="9"/>
            <color indexed="81"/>
            <rFont val="Tahoma"/>
            <family val="2"/>
          </rPr>
          <t xml:space="preserve">
Anticipated bad debt expense as a percent of revenue is typically less than 3%.</t>
        </r>
      </text>
    </comment>
  </commentList>
</comments>
</file>

<file path=xl/comments5.xml><?xml version="1.0" encoding="utf-8"?>
<comments xmlns="http://schemas.openxmlformats.org/spreadsheetml/2006/main">
  <authors>
    <author>Ronald</author>
  </authors>
  <commentList>
    <comment ref="E124" authorId="0">
      <text>
        <r>
          <rPr>
            <b/>
            <sz val="9"/>
            <color indexed="81"/>
            <rFont val="Tahoma"/>
            <family val="2"/>
          </rPr>
          <t>The PHA is cautioned to verify that funding is available thru the use of the two-year tool.</t>
        </r>
        <r>
          <rPr>
            <sz val="9"/>
            <color indexed="81"/>
            <rFont val="Tahoma"/>
            <family val="2"/>
          </rPr>
          <t xml:space="preserve">
</t>
        </r>
      </text>
    </comment>
    <comment ref="D150" authorId="0">
      <text>
        <r>
          <rPr>
            <sz val="9"/>
            <color indexed="81"/>
            <rFont val="Tahoma"/>
            <family val="2"/>
          </rPr>
          <t xml:space="preserve">Based on 80% of PHA's column B and prorated.  An adj. to the amount will need to be record separately.
</t>
        </r>
      </text>
    </comment>
    <comment ref="E170" authorId="0">
      <text>
        <r>
          <rPr>
            <sz val="9"/>
            <color indexed="81"/>
            <rFont val="Tahoma"/>
            <family val="2"/>
          </rPr>
          <t xml:space="preserve">This amount is reported in D6.  This amount should be analyzed to verify the units leased can be supported.
</t>
        </r>
      </text>
    </comment>
    <comment ref="E174" authorId="0">
      <text>
        <r>
          <rPr>
            <sz val="9"/>
            <color indexed="81"/>
            <rFont val="Tahoma"/>
            <family val="2"/>
          </rPr>
          <t xml:space="preserve">This amount is reported in D6.  This amount should be analyzed to verify the units leased can be supported.
</t>
        </r>
      </text>
    </comment>
    <comment ref="B240" authorId="0">
      <text>
        <r>
          <rPr>
            <sz val="9"/>
            <color indexed="81"/>
            <rFont val="Tahoma"/>
            <family val="2"/>
          </rPr>
          <t xml:space="preserve">Travel costs should include the cost of airfare, car rental fees, meals, and other transportation costs.
</t>
        </r>
      </text>
    </comment>
    <comment ref="C240" authorId="0">
      <text>
        <r>
          <rPr>
            <sz val="9"/>
            <color indexed="81"/>
            <rFont val="Tahoma"/>
            <family val="2"/>
          </rPr>
          <t xml:space="preserve">The purpose should include subject matter and location.
</t>
        </r>
      </text>
    </comment>
    <comment ref="B241" authorId="0">
      <text>
        <r>
          <rPr>
            <sz val="9"/>
            <color indexed="81"/>
            <rFont val="Tahoma"/>
            <family val="2"/>
          </rPr>
          <t xml:space="preserve">Travel costs should include the cost of airfare, car rental fees, meals, and other transportation costs.
</t>
        </r>
      </text>
    </comment>
    <comment ref="B242" authorId="0">
      <text>
        <r>
          <rPr>
            <sz val="9"/>
            <color indexed="81"/>
            <rFont val="Tahoma"/>
            <family val="2"/>
          </rPr>
          <t xml:space="preserve">Travel costs should include the cost of airfare, car rental fees, meals, and other transportation costs.
</t>
        </r>
      </text>
    </comment>
    <comment ref="B243" authorId="0">
      <text>
        <r>
          <rPr>
            <sz val="9"/>
            <color indexed="81"/>
            <rFont val="Tahoma"/>
            <family val="2"/>
          </rPr>
          <t xml:space="preserve">Travel costs should include the cost of airfare, car rental fees, meals, and other transportation costs.
</t>
        </r>
      </text>
    </comment>
    <comment ref="B244" authorId="0">
      <text>
        <r>
          <rPr>
            <sz val="9"/>
            <color indexed="81"/>
            <rFont val="Tahoma"/>
            <family val="2"/>
          </rPr>
          <t xml:space="preserve">Travel costs should include the cost of airfare, car rental fees, meals, and other transportation costs.
</t>
        </r>
      </text>
    </comment>
    <comment ref="B245" authorId="0">
      <text>
        <r>
          <rPr>
            <sz val="9"/>
            <color indexed="81"/>
            <rFont val="Tahoma"/>
            <family val="2"/>
          </rPr>
          <t xml:space="preserve">Travel costs should include the cost of airfare, car rental fees, meals, and other transportation costs.
</t>
        </r>
      </text>
    </comment>
    <comment ref="B246" authorId="0">
      <text>
        <r>
          <rPr>
            <sz val="9"/>
            <color indexed="81"/>
            <rFont val="Tahoma"/>
            <family val="2"/>
          </rPr>
          <t xml:space="preserve">Travel costs should include the cost of airfare, car rental fees, meals, and other transportation costs.
</t>
        </r>
      </text>
    </comment>
    <comment ref="B247" authorId="0">
      <text>
        <r>
          <rPr>
            <sz val="9"/>
            <color indexed="81"/>
            <rFont val="Tahoma"/>
            <family val="2"/>
          </rPr>
          <t xml:space="preserve">Travel costs should include the cost of airfare, car rental fees, meals, and other transportation costs.
</t>
        </r>
      </text>
    </comment>
    <comment ref="B248" authorId="0">
      <text>
        <r>
          <rPr>
            <sz val="9"/>
            <color indexed="81"/>
            <rFont val="Tahoma"/>
            <family val="2"/>
          </rPr>
          <t xml:space="preserve">Travel costs should include the cost of airfare, car rental fees, meals, and other transportation costs.
</t>
        </r>
      </text>
    </comment>
    <comment ref="E319" authorId="0">
      <text>
        <r>
          <rPr>
            <sz val="9"/>
            <color indexed="81"/>
            <rFont val="Tahoma"/>
            <family val="2"/>
          </rPr>
          <t xml:space="preserve">This amount is reported in D6.  This amount should be analyzed to verify the units leased can be supported.
</t>
        </r>
      </text>
    </comment>
    <comment ref="E320" authorId="0">
      <text>
        <r>
          <rPr>
            <sz val="9"/>
            <color indexed="81"/>
            <rFont val="Tahoma"/>
            <family val="2"/>
          </rPr>
          <t xml:space="preserve">The HAP PUC cost is reported in cell G7.  PHAs should verify this amount as it used to project HAP costs.
</t>
        </r>
      </text>
    </comment>
    <comment ref="E325" authorId="0">
      <text>
        <r>
          <rPr>
            <sz val="9"/>
            <color indexed="81"/>
            <rFont val="Tahoma"/>
            <family val="2"/>
          </rPr>
          <t xml:space="preserve">PHAs should verify that costs can be covered by the projected ABA, RNP, &amp; HHR as calculated in the Two-Year Tool.
</t>
        </r>
      </text>
    </comment>
    <comment ref="E329" authorId="0">
      <text>
        <r>
          <rPr>
            <sz val="9"/>
            <color indexed="81"/>
            <rFont val="Tahoma"/>
            <family val="2"/>
          </rPr>
          <t xml:space="preserve">The HAP PUC cost is reported in cell G7.  PHAs should verify this amount as it used to project HAP costs.
</t>
        </r>
      </text>
    </comment>
  </commentList>
</comments>
</file>

<file path=xl/comments6.xml><?xml version="1.0" encoding="utf-8"?>
<comments xmlns="http://schemas.openxmlformats.org/spreadsheetml/2006/main">
  <authors>
    <author>Ronald</author>
  </authors>
  <commentList>
    <comment ref="B251" authorId="0">
      <text>
        <r>
          <rPr>
            <sz val="9"/>
            <color indexed="81"/>
            <rFont val="Tahoma"/>
            <family val="2"/>
          </rPr>
          <t xml:space="preserve">Travel costs should include the cost of airfare, car rental fees, meals, and other transportation costs.
</t>
        </r>
      </text>
    </comment>
    <comment ref="C251" authorId="0">
      <text>
        <r>
          <rPr>
            <sz val="9"/>
            <color indexed="81"/>
            <rFont val="Tahoma"/>
            <family val="2"/>
          </rPr>
          <t xml:space="preserve">The purpose should include subject matter and location.
</t>
        </r>
      </text>
    </comment>
    <comment ref="B252" authorId="0">
      <text>
        <r>
          <rPr>
            <sz val="9"/>
            <color indexed="81"/>
            <rFont val="Tahoma"/>
            <family val="2"/>
          </rPr>
          <t xml:space="preserve">Travel costs should include the cost of airfare, car rental fees, meals, and other transportation costs.
</t>
        </r>
      </text>
    </comment>
    <comment ref="B253" authorId="0">
      <text>
        <r>
          <rPr>
            <sz val="9"/>
            <color indexed="81"/>
            <rFont val="Tahoma"/>
            <family val="2"/>
          </rPr>
          <t xml:space="preserve">Travel costs should include the cost of airfare, car rental fees, meals, and other transportation costs.
</t>
        </r>
      </text>
    </comment>
    <comment ref="B254" authorId="0">
      <text>
        <r>
          <rPr>
            <sz val="9"/>
            <color indexed="81"/>
            <rFont val="Tahoma"/>
            <family val="2"/>
          </rPr>
          <t xml:space="preserve">Travel costs should include the cost of airfare, car rental fees, meals, and other transportation costs.
</t>
        </r>
      </text>
    </comment>
    <comment ref="B255" authorId="0">
      <text>
        <r>
          <rPr>
            <sz val="9"/>
            <color indexed="81"/>
            <rFont val="Tahoma"/>
            <family val="2"/>
          </rPr>
          <t xml:space="preserve">Travel costs should include the cost of airfare, car rental fees, meals, and other transportation costs.
</t>
        </r>
      </text>
    </comment>
    <comment ref="B256" authorId="0">
      <text>
        <r>
          <rPr>
            <sz val="9"/>
            <color indexed="81"/>
            <rFont val="Tahoma"/>
            <family val="2"/>
          </rPr>
          <t xml:space="preserve">Travel costs should include the cost of airfare, car rental fees, meals, and other transportation costs.
</t>
        </r>
      </text>
    </comment>
    <comment ref="B257" authorId="0">
      <text>
        <r>
          <rPr>
            <sz val="9"/>
            <color indexed="81"/>
            <rFont val="Tahoma"/>
            <family val="2"/>
          </rPr>
          <t xml:space="preserve">Travel costs should include the cost of airfare, car rental fees, meals, and other transportation costs.
</t>
        </r>
      </text>
    </comment>
    <comment ref="B258" authorId="0">
      <text>
        <r>
          <rPr>
            <sz val="9"/>
            <color indexed="81"/>
            <rFont val="Tahoma"/>
            <family val="2"/>
          </rPr>
          <t xml:space="preserve">Travel costs should include the cost of airfare, car rental fees, meals, and other transportation costs.
</t>
        </r>
      </text>
    </comment>
    <comment ref="B259" authorId="0">
      <text>
        <r>
          <rPr>
            <sz val="9"/>
            <color indexed="81"/>
            <rFont val="Tahoma"/>
            <family val="2"/>
          </rPr>
          <t xml:space="preserve">Travel costs should include the cost of airfare, car rental fees, meals, and other transportation costs.
</t>
        </r>
      </text>
    </comment>
  </commentList>
</comments>
</file>

<file path=xl/comments7.xml><?xml version="1.0" encoding="utf-8"?>
<comments xmlns="http://schemas.openxmlformats.org/spreadsheetml/2006/main">
  <authors>
    <author>Ronald</author>
  </authors>
  <commentList>
    <comment ref="E116" authorId="0">
      <text>
        <r>
          <rPr>
            <sz val="9"/>
            <color indexed="81"/>
            <rFont val="Tahoma"/>
            <family val="2"/>
          </rPr>
          <t xml:space="preserve">PHA's should be cautious not to over project dwelling rent.
</t>
        </r>
      </text>
    </comment>
    <comment ref="D118" authorId="0">
      <text>
        <r>
          <rPr>
            <sz val="9"/>
            <color indexed="81"/>
            <rFont val="Tahoma"/>
            <family val="2"/>
          </rPr>
          <t xml:space="preserve">Based on projected occupancy and units entered in cells d6 and f6.
</t>
        </r>
      </text>
    </comment>
    <comment ref="B257" authorId="0">
      <text>
        <r>
          <rPr>
            <sz val="9"/>
            <color indexed="81"/>
            <rFont val="Tahoma"/>
            <family val="2"/>
          </rPr>
          <t xml:space="preserve">Travel costs should include the cost of airfare, car rental fees, meals, and other transportation costs.
</t>
        </r>
      </text>
    </comment>
    <comment ref="C257" authorId="0">
      <text>
        <r>
          <rPr>
            <sz val="9"/>
            <color indexed="81"/>
            <rFont val="Tahoma"/>
            <family val="2"/>
          </rPr>
          <t xml:space="preserve">The purpose should include subject matter and location.
</t>
        </r>
      </text>
    </comment>
    <comment ref="B258" authorId="0">
      <text>
        <r>
          <rPr>
            <sz val="9"/>
            <color indexed="81"/>
            <rFont val="Tahoma"/>
            <family val="2"/>
          </rPr>
          <t xml:space="preserve">Travel costs should include the cost of airfare, car rental fees, meals, and other transportation costs.
</t>
        </r>
      </text>
    </comment>
    <comment ref="B259" authorId="0">
      <text>
        <r>
          <rPr>
            <sz val="9"/>
            <color indexed="81"/>
            <rFont val="Tahoma"/>
            <family val="2"/>
          </rPr>
          <t xml:space="preserve">Travel costs should include the cost of airfare, car rental fees, meals, and other transportation costs.
</t>
        </r>
      </text>
    </comment>
    <comment ref="B260" authorId="0">
      <text>
        <r>
          <rPr>
            <sz val="9"/>
            <color indexed="81"/>
            <rFont val="Tahoma"/>
            <family val="2"/>
          </rPr>
          <t xml:space="preserve">Travel costs should include the cost of airfare, car rental fees, meals, and other transportation costs.
</t>
        </r>
      </text>
    </comment>
    <comment ref="B261" authorId="0">
      <text>
        <r>
          <rPr>
            <sz val="9"/>
            <color indexed="81"/>
            <rFont val="Tahoma"/>
            <family val="2"/>
          </rPr>
          <t xml:space="preserve">Travel costs should include the cost of airfare, car rental fees, meals, and other transportation costs.
</t>
        </r>
      </text>
    </comment>
    <comment ref="B262" authorId="0">
      <text>
        <r>
          <rPr>
            <sz val="9"/>
            <color indexed="81"/>
            <rFont val="Tahoma"/>
            <family val="2"/>
          </rPr>
          <t xml:space="preserve">Travel costs should include the cost of airfare, car rental fees, meals, and other transportation costs.
</t>
        </r>
      </text>
    </comment>
    <comment ref="B263" authorId="0">
      <text>
        <r>
          <rPr>
            <sz val="9"/>
            <color indexed="81"/>
            <rFont val="Tahoma"/>
            <family val="2"/>
          </rPr>
          <t xml:space="preserve">Travel costs should include the cost of airfare, car rental fees, meals, and other transportation costs.
</t>
        </r>
      </text>
    </comment>
    <comment ref="B264" authorId="0">
      <text>
        <r>
          <rPr>
            <sz val="9"/>
            <color indexed="81"/>
            <rFont val="Tahoma"/>
            <family val="2"/>
          </rPr>
          <t xml:space="preserve">Travel costs should include the cost of airfare, car rental fees, meals, and other transportation costs.
</t>
        </r>
      </text>
    </comment>
    <comment ref="B265" authorId="0">
      <text>
        <r>
          <rPr>
            <sz val="9"/>
            <color indexed="81"/>
            <rFont val="Tahoma"/>
            <family val="2"/>
          </rPr>
          <t xml:space="preserve">Travel costs should include the cost of airfare, car rental fees, meals, and other transportation costs.
</t>
        </r>
      </text>
    </comment>
  </commentList>
</comments>
</file>

<file path=xl/comments8.xml><?xml version="1.0" encoding="utf-8"?>
<comments xmlns="http://schemas.openxmlformats.org/spreadsheetml/2006/main">
  <authors>
    <author>Ronald</author>
  </authors>
  <commentList>
    <comment ref="E116" authorId="0">
      <text>
        <r>
          <rPr>
            <b/>
            <sz val="9"/>
            <color indexed="81"/>
            <rFont val="Tahoma"/>
            <family val="2"/>
          </rPr>
          <t>PHA's should be cautious not to over project dwelling rent.</t>
        </r>
        <r>
          <rPr>
            <sz val="9"/>
            <color indexed="81"/>
            <rFont val="Tahoma"/>
            <family val="2"/>
          </rPr>
          <t xml:space="preserve">
</t>
        </r>
      </text>
    </comment>
    <comment ref="D118" authorId="0">
      <text>
        <r>
          <rPr>
            <sz val="9"/>
            <color indexed="81"/>
            <rFont val="Tahoma"/>
            <family val="2"/>
          </rPr>
          <t xml:space="preserve">Based on projected occupancy and units entered in cells d6 and f6.
</t>
        </r>
      </text>
    </comment>
    <comment ref="B257" authorId="0">
      <text>
        <r>
          <rPr>
            <sz val="9"/>
            <color indexed="81"/>
            <rFont val="Tahoma"/>
            <family val="2"/>
          </rPr>
          <t xml:space="preserve">Travel costs should include the cost of airfare, car rental fees, meals, and other transportation costs.
</t>
        </r>
      </text>
    </comment>
    <comment ref="C257" authorId="0">
      <text>
        <r>
          <rPr>
            <sz val="9"/>
            <color indexed="81"/>
            <rFont val="Tahoma"/>
            <family val="2"/>
          </rPr>
          <t xml:space="preserve">The purpose should include subject matter and location.
</t>
        </r>
      </text>
    </comment>
    <comment ref="B258" authorId="0">
      <text>
        <r>
          <rPr>
            <sz val="9"/>
            <color indexed="81"/>
            <rFont val="Tahoma"/>
            <family val="2"/>
          </rPr>
          <t xml:space="preserve">Travel costs should include the cost of airfare, car rental fees, meals, and other transportation costs.
</t>
        </r>
      </text>
    </comment>
    <comment ref="B259" authorId="0">
      <text>
        <r>
          <rPr>
            <sz val="9"/>
            <color indexed="81"/>
            <rFont val="Tahoma"/>
            <family val="2"/>
          </rPr>
          <t xml:space="preserve">Travel costs should include the cost of airfare, car rental fees, meals, and other transportation costs.
</t>
        </r>
      </text>
    </comment>
    <comment ref="B260" authorId="0">
      <text>
        <r>
          <rPr>
            <sz val="9"/>
            <color indexed="81"/>
            <rFont val="Tahoma"/>
            <family val="2"/>
          </rPr>
          <t xml:space="preserve">Travel costs should include the cost of airfare, car rental fees, meals, and other transportation costs.
</t>
        </r>
      </text>
    </comment>
    <comment ref="B261" authorId="0">
      <text>
        <r>
          <rPr>
            <sz val="9"/>
            <color indexed="81"/>
            <rFont val="Tahoma"/>
            <family val="2"/>
          </rPr>
          <t xml:space="preserve">Travel costs should include the cost of airfare, car rental fees, meals, and other transportation costs.
</t>
        </r>
      </text>
    </comment>
    <comment ref="B262" authorId="0">
      <text>
        <r>
          <rPr>
            <sz val="9"/>
            <color indexed="81"/>
            <rFont val="Tahoma"/>
            <family val="2"/>
          </rPr>
          <t xml:space="preserve">Travel costs should include the cost of airfare, car rental fees, meals, and other transportation costs.
</t>
        </r>
      </text>
    </comment>
    <comment ref="B263" authorId="0">
      <text>
        <r>
          <rPr>
            <sz val="9"/>
            <color indexed="81"/>
            <rFont val="Tahoma"/>
            <family val="2"/>
          </rPr>
          <t xml:space="preserve">Travel costs should include the cost of airfare, car rental fees, meals, and other transportation costs.
</t>
        </r>
      </text>
    </comment>
    <comment ref="B264" authorId="0">
      <text>
        <r>
          <rPr>
            <sz val="9"/>
            <color indexed="81"/>
            <rFont val="Tahoma"/>
            <family val="2"/>
          </rPr>
          <t xml:space="preserve">Travel costs should include the cost of airfare, car rental fees, meals, and other transportation costs.
</t>
        </r>
      </text>
    </comment>
    <comment ref="B265" authorId="0">
      <text>
        <r>
          <rPr>
            <sz val="9"/>
            <color indexed="81"/>
            <rFont val="Tahoma"/>
            <family val="2"/>
          </rPr>
          <t xml:space="preserve">Travel costs should include the cost of airfare, car rental fees, meals, and other transportation costs.
</t>
        </r>
      </text>
    </comment>
    <comment ref="B475" authorId="0">
      <text>
        <r>
          <rPr>
            <b/>
            <sz val="9"/>
            <color indexed="81"/>
            <rFont val="Tahoma"/>
            <family val="2"/>
          </rPr>
          <t>Ronald:</t>
        </r>
        <r>
          <rPr>
            <sz val="9"/>
            <color indexed="81"/>
            <rFont val="Tahoma"/>
            <family val="2"/>
          </rPr>
          <t xml:space="preserve">
Anticipated bad debt expense as a percent of revenue is typically less than 3%.</t>
        </r>
      </text>
    </comment>
  </commentList>
</comments>
</file>

<file path=xl/comments9.xml><?xml version="1.0" encoding="utf-8"?>
<comments xmlns="http://schemas.openxmlformats.org/spreadsheetml/2006/main">
  <authors>
    <author>Ronald</author>
  </authors>
  <commentList>
    <comment ref="E116" authorId="0">
      <text>
        <r>
          <rPr>
            <b/>
            <sz val="9"/>
            <color indexed="81"/>
            <rFont val="Tahoma"/>
            <family val="2"/>
          </rPr>
          <t>PHA's should be cautious not to over project dwelling rent.</t>
        </r>
        <r>
          <rPr>
            <sz val="9"/>
            <color indexed="81"/>
            <rFont val="Tahoma"/>
            <family val="2"/>
          </rPr>
          <t xml:space="preserve">
</t>
        </r>
      </text>
    </comment>
    <comment ref="D118" authorId="0">
      <text>
        <r>
          <rPr>
            <sz val="9"/>
            <color indexed="81"/>
            <rFont val="Tahoma"/>
            <family val="2"/>
          </rPr>
          <t xml:space="preserve">Based on projected occupancy and units entered in cells d6 and f6.
</t>
        </r>
      </text>
    </comment>
    <comment ref="B257" authorId="0">
      <text>
        <r>
          <rPr>
            <sz val="9"/>
            <color indexed="81"/>
            <rFont val="Tahoma"/>
            <family val="2"/>
          </rPr>
          <t xml:space="preserve">Travel costs should include the cost of airfare, car rental fees, meals, and other transportation costs.
</t>
        </r>
      </text>
    </comment>
    <comment ref="C257" authorId="0">
      <text>
        <r>
          <rPr>
            <sz val="9"/>
            <color indexed="81"/>
            <rFont val="Tahoma"/>
            <family val="2"/>
          </rPr>
          <t xml:space="preserve">The purpose should include subject matter and location.
</t>
        </r>
      </text>
    </comment>
    <comment ref="B258" authorId="0">
      <text>
        <r>
          <rPr>
            <sz val="9"/>
            <color indexed="81"/>
            <rFont val="Tahoma"/>
            <family val="2"/>
          </rPr>
          <t xml:space="preserve">Travel costs should include the cost of airfare, car rental fees, meals, and other transportation costs.
</t>
        </r>
      </text>
    </comment>
    <comment ref="B259" authorId="0">
      <text>
        <r>
          <rPr>
            <sz val="9"/>
            <color indexed="81"/>
            <rFont val="Tahoma"/>
            <family val="2"/>
          </rPr>
          <t xml:space="preserve">Travel costs should include the cost of airfare, car rental fees, meals, and other transportation costs.
</t>
        </r>
      </text>
    </comment>
    <comment ref="B260" authorId="0">
      <text>
        <r>
          <rPr>
            <sz val="9"/>
            <color indexed="81"/>
            <rFont val="Tahoma"/>
            <family val="2"/>
          </rPr>
          <t xml:space="preserve">Travel costs should include the cost of airfare, car rental fees, meals, and other transportation costs.
</t>
        </r>
      </text>
    </comment>
    <comment ref="B261" authorId="0">
      <text>
        <r>
          <rPr>
            <sz val="9"/>
            <color indexed="81"/>
            <rFont val="Tahoma"/>
            <family val="2"/>
          </rPr>
          <t xml:space="preserve">Travel costs should include the cost of airfare, car rental fees, meals, and other transportation costs.
</t>
        </r>
      </text>
    </comment>
    <comment ref="B262" authorId="0">
      <text>
        <r>
          <rPr>
            <sz val="9"/>
            <color indexed="81"/>
            <rFont val="Tahoma"/>
            <family val="2"/>
          </rPr>
          <t xml:space="preserve">Travel costs should include the cost of airfare, car rental fees, meals, and other transportation costs.
</t>
        </r>
      </text>
    </comment>
    <comment ref="B263" authorId="0">
      <text>
        <r>
          <rPr>
            <sz val="9"/>
            <color indexed="81"/>
            <rFont val="Tahoma"/>
            <family val="2"/>
          </rPr>
          <t xml:space="preserve">Travel costs should include the cost of airfare, car rental fees, meals, and other transportation costs.
</t>
        </r>
      </text>
    </comment>
    <comment ref="B264" authorId="0">
      <text>
        <r>
          <rPr>
            <sz val="9"/>
            <color indexed="81"/>
            <rFont val="Tahoma"/>
            <family val="2"/>
          </rPr>
          <t xml:space="preserve">Travel costs should include the cost of airfare, car rental fees, meals, and other transportation costs.
</t>
        </r>
      </text>
    </comment>
    <comment ref="B265" authorId="0">
      <text>
        <r>
          <rPr>
            <sz val="9"/>
            <color indexed="81"/>
            <rFont val="Tahoma"/>
            <family val="2"/>
          </rPr>
          <t xml:space="preserve">Travel costs should include the cost of airfare, car rental fees, meals, and other transportation costs.
</t>
        </r>
      </text>
    </comment>
    <comment ref="B475" authorId="0">
      <text>
        <r>
          <rPr>
            <b/>
            <sz val="9"/>
            <color indexed="81"/>
            <rFont val="Tahoma"/>
            <family val="2"/>
          </rPr>
          <t>Ronald:</t>
        </r>
        <r>
          <rPr>
            <sz val="9"/>
            <color indexed="81"/>
            <rFont val="Tahoma"/>
            <family val="2"/>
          </rPr>
          <t xml:space="preserve">
Anticipated bad debt expense as a percent of revenue is typically less than 3%.</t>
        </r>
      </text>
    </comment>
  </commentList>
</comments>
</file>

<file path=xl/sharedStrings.xml><?xml version="1.0" encoding="utf-8"?>
<sst xmlns="http://schemas.openxmlformats.org/spreadsheetml/2006/main" count="4643" uniqueCount="702">
  <si>
    <t>Low Rent Operating Budget</t>
  </si>
  <si>
    <t>PHA Name</t>
  </si>
  <si>
    <t>Address</t>
  </si>
  <si>
    <t>City, State</t>
  </si>
  <si>
    <t>HA Code</t>
  </si>
  <si>
    <t>Built Date</t>
  </si>
  <si>
    <t>Fiscal Year Ending</t>
  </si>
  <si>
    <t>Date of Last Renovation</t>
  </si>
  <si>
    <t>Type of Budget (Original, Revision #)</t>
  </si>
  <si>
    <t>Original</t>
  </si>
  <si>
    <t>Average Bedroom Size</t>
  </si>
  <si>
    <t>ACC Units</t>
  </si>
  <si>
    <t>Occupancy Type (family, senior, mixed)</t>
  </si>
  <si>
    <t>Unit Months Available (UMAs)</t>
  </si>
  <si>
    <t>Building Type (high-rise, garden, etc.)</t>
  </si>
  <si>
    <t>Estimated Occupancy Rate</t>
  </si>
  <si>
    <t>Anticipated Number of Turnovers</t>
  </si>
  <si>
    <t>FDS Line #</t>
  </si>
  <si>
    <t>Account Title</t>
  </si>
  <si>
    <t>Operating Fund</t>
  </si>
  <si>
    <t>Capital Fund</t>
  </si>
  <si>
    <t>Total Project Budget</t>
  </si>
  <si>
    <t>Operating Income:</t>
  </si>
  <si>
    <t>Gross Potential Rent</t>
  </si>
  <si>
    <t xml:space="preserve">  Less:  Vacancy Loss Rent</t>
  </si>
  <si>
    <t xml:space="preserve">  Net Tenant Rental Revenue</t>
  </si>
  <si>
    <t>Gross Potential Subsidy</t>
  </si>
  <si>
    <t xml:space="preserve">  Less:  Subsidy Loss - Proration </t>
  </si>
  <si>
    <t xml:space="preserve">  Net Operating Subsidy</t>
  </si>
  <si>
    <t>HUD PHA Operating Grant-CFP</t>
  </si>
  <si>
    <t>Other Tenant Charges</t>
  </si>
  <si>
    <t>Excess Utilities</t>
  </si>
  <si>
    <t>Investment Income</t>
  </si>
  <si>
    <t>Fraud Recovery</t>
  </si>
  <si>
    <t>Non-Dwelling Rent</t>
  </si>
  <si>
    <t>Other Income</t>
  </si>
  <si>
    <t xml:space="preserve">      Total Operating Income</t>
  </si>
  <si>
    <t>Operating Expenditures:</t>
  </si>
  <si>
    <t xml:space="preserve">Administrative  </t>
  </si>
  <si>
    <t>Administrative Salaries</t>
  </si>
  <si>
    <t>Employee Benefits - Administrative</t>
  </si>
  <si>
    <t>Auditing Fees</t>
  </si>
  <si>
    <t>Management Fees</t>
  </si>
  <si>
    <t>Accounting Fees</t>
  </si>
  <si>
    <t>Advertising and Marketing</t>
  </si>
  <si>
    <t>Office Expenses</t>
  </si>
  <si>
    <t>Legal Expense</t>
  </si>
  <si>
    <t>Travel</t>
  </si>
  <si>
    <t>Other Administrative Costs</t>
  </si>
  <si>
    <t xml:space="preserve">     Total Administrative</t>
  </si>
  <si>
    <t xml:space="preserve">     Asset Management Fees</t>
  </si>
  <si>
    <t>Tenant Services</t>
  </si>
  <si>
    <t>Tenant Services - Salaries</t>
  </si>
  <si>
    <t>Employee Benefits - Tenant Services</t>
  </si>
  <si>
    <t>Relocation Costs</t>
  </si>
  <si>
    <t>Tenant Services-Other</t>
  </si>
  <si>
    <t xml:space="preserve">     Total Tenant Services</t>
  </si>
  <si>
    <t>Utilities</t>
  </si>
  <si>
    <t>Water</t>
  </si>
  <si>
    <t>Electricity</t>
  </si>
  <si>
    <t>Gas</t>
  </si>
  <si>
    <t>Fuel</t>
  </si>
  <si>
    <t>Sewer</t>
  </si>
  <si>
    <t>Other_________________</t>
  </si>
  <si>
    <t xml:space="preserve">     Total Utilities</t>
  </si>
  <si>
    <t>Maintenance</t>
  </si>
  <si>
    <t>Labor</t>
  </si>
  <si>
    <t>Employee Benefits - Maintenance</t>
  </si>
  <si>
    <t>Maintenance Materials</t>
  </si>
  <si>
    <t>Maint. Contract:</t>
  </si>
  <si>
    <t>94300-010</t>
  </si>
  <si>
    <t xml:space="preserve">  Garbage and Trash Removal Contracts</t>
  </si>
  <si>
    <t>94300-020</t>
  </si>
  <si>
    <t xml:space="preserve">  Heating &amp; Cooling Contracts</t>
  </si>
  <si>
    <t>94300-030</t>
  </si>
  <si>
    <t xml:space="preserve">  Snow Removal Contracts</t>
  </si>
  <si>
    <t>94300-040</t>
  </si>
  <si>
    <t xml:space="preserve">  Elevator Maintenance</t>
  </si>
  <si>
    <t>94300-050</t>
  </si>
  <si>
    <t xml:space="preserve">  Landscape &amp; Grounds Contracts</t>
  </si>
  <si>
    <t>94300-060</t>
  </si>
  <si>
    <t xml:space="preserve">  Unit Turnaround Contract</t>
  </si>
  <si>
    <t>94300-070</t>
  </si>
  <si>
    <t xml:space="preserve">  Electrical Contracts</t>
  </si>
  <si>
    <t>94300-080</t>
  </si>
  <si>
    <t xml:space="preserve">  Plumbing Contracts</t>
  </si>
  <si>
    <t>94300-090</t>
  </si>
  <si>
    <t xml:space="preserve">  Extermination Contracts</t>
  </si>
  <si>
    <t>94300-100</t>
  </si>
  <si>
    <t xml:space="preserve">  Janitorial Contracts</t>
  </si>
  <si>
    <t>94300-110</t>
  </si>
  <si>
    <t>94300-120</t>
  </si>
  <si>
    <t xml:space="preserve">  Other Misc. Contract Costs</t>
  </si>
  <si>
    <t xml:space="preserve">     Total Maintenance</t>
  </si>
  <si>
    <t>Protective Services</t>
  </si>
  <si>
    <t>Protective Services - Labor</t>
  </si>
  <si>
    <t>Employee Benefits - Protective Services</t>
  </si>
  <si>
    <t>Protective Services Contract Costs</t>
  </si>
  <si>
    <t>Protective Service Other</t>
  </si>
  <si>
    <t xml:space="preserve">     Total Protective Services</t>
  </si>
  <si>
    <t>Insurance</t>
  </si>
  <si>
    <t>Property</t>
  </si>
  <si>
    <t>General Liability</t>
  </si>
  <si>
    <t>Worker's Comp.</t>
  </si>
  <si>
    <t>Other Insurance</t>
  </si>
  <si>
    <t xml:space="preserve">     Total Insurance Expense</t>
  </si>
  <si>
    <t>General Expenses</t>
  </si>
  <si>
    <t>Other General Expense</t>
  </si>
  <si>
    <t>Compensated Absences</t>
  </si>
  <si>
    <t>Payments In Lieu of Taxes</t>
  </si>
  <si>
    <t>Bad Debt-Tenants</t>
  </si>
  <si>
    <t>Severance Expense</t>
  </si>
  <si>
    <t xml:space="preserve">     Total General Expenses</t>
  </si>
  <si>
    <t xml:space="preserve">     Total Operating Expenditures</t>
  </si>
  <si>
    <t xml:space="preserve">     Cash Flow from Operations</t>
  </si>
  <si>
    <t>Other Financial Items-Sources &amp; (Uses)</t>
  </si>
  <si>
    <t xml:space="preserve">Operating Transfers In </t>
  </si>
  <si>
    <t>Operating Transfers Out</t>
  </si>
  <si>
    <t>HUD Grants-Capital Contributions</t>
  </si>
  <si>
    <t>11020/96710</t>
  </si>
  <si>
    <t>Debt Service Payment (Principal &amp; Interest)</t>
  </si>
  <si>
    <t>Extraordinary Maintenance</t>
  </si>
  <si>
    <t>Capital Expenditures</t>
  </si>
  <si>
    <t xml:space="preserve">     Total Other Financial Items</t>
  </si>
  <si>
    <t>Total</t>
  </si>
  <si>
    <t>Total Low Rent</t>
  </si>
  <si>
    <t>HCV</t>
  </si>
  <si>
    <t>COCC</t>
  </si>
  <si>
    <t>Other 1</t>
  </si>
  <si>
    <t>Other 2</t>
  </si>
  <si>
    <t>Housing Choice Voucher Budget</t>
  </si>
  <si>
    <t>Admin. Fee Rate</t>
  </si>
  <si>
    <t>Estimated Number of FSS Part.</t>
  </si>
  <si>
    <t>Est. Admin. Fee Proration</t>
  </si>
  <si>
    <t>FDS Acct. #</t>
  </si>
  <si>
    <t>Admin. Fees</t>
  </si>
  <si>
    <t>HAP</t>
  </si>
  <si>
    <t>70600-010</t>
  </si>
  <si>
    <t>Housing Assistance Payment Funding</t>
  </si>
  <si>
    <t>70600-020</t>
  </si>
  <si>
    <t xml:space="preserve">Gross Administrative Fees </t>
  </si>
  <si>
    <t>Less:  Proration Level</t>
  </si>
  <si>
    <t>Net Administrative Fee Funding</t>
  </si>
  <si>
    <t>70600-060</t>
  </si>
  <si>
    <t>All Other Fees</t>
  </si>
  <si>
    <t>Management Fee</t>
  </si>
  <si>
    <t>Bookkeeping Fee</t>
  </si>
  <si>
    <t xml:space="preserve">Advertising and Marketing </t>
  </si>
  <si>
    <t>Employee Benefits</t>
  </si>
  <si>
    <t>Legal Expenses</t>
  </si>
  <si>
    <t>N/A</t>
  </si>
  <si>
    <t>Other Administrive Expenses</t>
  </si>
  <si>
    <t xml:space="preserve">      Total Administrative Expenses</t>
  </si>
  <si>
    <t>Tenant Services-Salaries</t>
  </si>
  <si>
    <t xml:space="preserve">Employee Benefits </t>
  </si>
  <si>
    <t xml:space="preserve">      Total Tenant Services</t>
  </si>
  <si>
    <t xml:space="preserve">      Total Utilities</t>
  </si>
  <si>
    <t>Maintenance Labor</t>
  </si>
  <si>
    <t>Snow Removal Contracts</t>
  </si>
  <si>
    <t>Lawn Care</t>
  </si>
  <si>
    <t>Unit Turnaround</t>
  </si>
  <si>
    <t>Electrical Contracts</t>
  </si>
  <si>
    <t>Plumbing Contracts</t>
  </si>
  <si>
    <t>Janitorial Contracts</t>
  </si>
  <si>
    <t>Routine Maintenance</t>
  </si>
  <si>
    <t>Protective Services-Labor</t>
  </si>
  <si>
    <t>Protective Services-Other Contracts</t>
  </si>
  <si>
    <t>Protective Services-Other</t>
  </si>
  <si>
    <t xml:space="preserve">      Total Protective Services</t>
  </si>
  <si>
    <t>Property Insurance</t>
  </si>
  <si>
    <t>Liability Insurance</t>
  </si>
  <si>
    <t>Workmen's Compensation</t>
  </si>
  <si>
    <t>All Other Insurance</t>
  </si>
  <si>
    <t xml:space="preserve">      Total Insurance Premiums</t>
  </si>
  <si>
    <t>Other General Expenses</t>
  </si>
  <si>
    <t xml:space="preserve">Bad Debt-Fraud </t>
  </si>
  <si>
    <t xml:space="preserve">     Total Other General Expenses</t>
  </si>
  <si>
    <t>Housing Assistance Payments</t>
  </si>
  <si>
    <t>HAP Port-In Units</t>
  </si>
  <si>
    <t xml:space="preserve">     Total HAP Payments</t>
  </si>
  <si>
    <t xml:space="preserve">     Net Cash Flow (Deficit)</t>
  </si>
  <si>
    <t>Central Office Cost Center Budget</t>
  </si>
  <si>
    <t>Bookkeeping Fees</t>
  </si>
  <si>
    <t>Asset Management Fees</t>
  </si>
  <si>
    <t>Fees for Services</t>
  </si>
  <si>
    <t>Other Revenue</t>
  </si>
  <si>
    <t xml:space="preserve">     Total Operating Revenue</t>
  </si>
  <si>
    <t>Administrative Benefits</t>
  </si>
  <si>
    <t>Advertising Expense</t>
  </si>
  <si>
    <t>Office Expense</t>
  </si>
  <si>
    <t>Travel Expense</t>
  </si>
  <si>
    <t>Other Admin. Costs</t>
  </si>
  <si>
    <t>Maint. Materials</t>
  </si>
  <si>
    <t xml:space="preserve">     Total Operating Expenses</t>
  </si>
  <si>
    <t>Other Items</t>
  </si>
  <si>
    <t>Operating Budget</t>
  </si>
  <si>
    <t>Schedule of All Positions and Salaries</t>
  </si>
  <si>
    <t>Requested Budget Year</t>
  </si>
  <si>
    <t>Other</t>
  </si>
  <si>
    <t>Amount</t>
  </si>
  <si>
    <t>Method of Allocation</t>
  </si>
  <si>
    <t xml:space="preserve">  ADMINISTRATION</t>
  </si>
  <si>
    <t>Total Administration</t>
  </si>
  <si>
    <t xml:space="preserve">  TENANT SERVICES</t>
  </si>
  <si>
    <t>Total Tenant Services</t>
  </si>
  <si>
    <t xml:space="preserve">  MAINTENANCE</t>
  </si>
  <si>
    <t>Total Maintenance</t>
  </si>
  <si>
    <t xml:space="preserve"> </t>
  </si>
  <si>
    <t xml:space="preserve">  PROTECTIVE SERVICES</t>
  </si>
  <si>
    <t>Total Protective Services</t>
  </si>
  <si>
    <t>Total Salaries and Wages</t>
  </si>
  <si>
    <t>Total Employee Benefits</t>
  </si>
  <si>
    <t>AMP 1</t>
  </si>
  <si>
    <t>AMP 2</t>
  </si>
  <si>
    <t>AMP 3</t>
  </si>
  <si>
    <t>Operating Revenue</t>
  </si>
  <si>
    <t>Dwelling Rent</t>
  </si>
  <si>
    <t>Vacancy Loss</t>
  </si>
  <si>
    <t>CFP Management Fees</t>
  </si>
  <si>
    <t>Interest Income</t>
  </si>
  <si>
    <t xml:space="preserve">      Total Operating Revenue</t>
  </si>
  <si>
    <t>Auditing</t>
  </si>
  <si>
    <t>Advertising</t>
  </si>
  <si>
    <t xml:space="preserve">Travel </t>
  </si>
  <si>
    <t>Other Admin. Sundry</t>
  </si>
  <si>
    <t>Tenant Services Salaries</t>
  </si>
  <si>
    <t>Tenant Services  Benefits</t>
  </si>
  <si>
    <t>Maint. Labor</t>
  </si>
  <si>
    <t>Maint. Benefits</t>
  </si>
  <si>
    <t>Garbage</t>
  </si>
  <si>
    <t>Heating &amp; Cooling</t>
  </si>
  <si>
    <t>Snow Removal</t>
  </si>
  <si>
    <t>Elevator</t>
  </si>
  <si>
    <t>Landscape/Grounds</t>
  </si>
  <si>
    <t xml:space="preserve">Electrical </t>
  </si>
  <si>
    <t>Plumbing</t>
  </si>
  <si>
    <t>Pest Control</t>
  </si>
  <si>
    <t>Other Maint. Contracts</t>
  </si>
  <si>
    <t>Protective Services Salaries</t>
  </si>
  <si>
    <t>Protective Services Benefits</t>
  </si>
  <si>
    <t>Collection Losses</t>
  </si>
  <si>
    <t>PILOT</t>
  </si>
  <si>
    <t>HAP Payments</t>
  </si>
  <si>
    <t xml:space="preserve">     Net Operating Cash Flow (Deficit)</t>
  </si>
  <si>
    <t>Net Cash Flow (Deficit)</t>
  </si>
  <si>
    <t>Janitorial</t>
  </si>
  <si>
    <t>Nonroutine Maintenance</t>
  </si>
  <si>
    <t>Total Non-Operating Items</t>
  </si>
  <si>
    <t>Anytown, OK</t>
  </si>
  <si>
    <t xml:space="preserve">Operating Budget Forecast </t>
  </si>
  <si>
    <t>AMP 1 Maintenance Foreman</t>
  </si>
  <si>
    <t>AMP 2 Maintenance Foreman</t>
  </si>
  <si>
    <t>AMP 3 Maintenance Foreman</t>
  </si>
  <si>
    <t>AMP 1 Laborer</t>
  </si>
  <si>
    <t>AMP 3 Laborer</t>
  </si>
  <si>
    <t>Average rent per tenant using most recent rent roll</t>
  </si>
  <si>
    <t>Anticipated number of monthly units leased</t>
  </si>
  <si>
    <t>Adjustment:</t>
  </si>
  <si>
    <t>Anticipated number of monthly vacant units</t>
  </si>
  <si>
    <t>Total Vacancy Loss</t>
  </si>
  <si>
    <t>HUD Operating Fund</t>
  </si>
  <si>
    <t>Estimated proration level</t>
  </si>
  <si>
    <t>Total Budgeted HUD Operating Fund</t>
  </si>
  <si>
    <t>Advertising &amp; Marketing</t>
  </si>
  <si>
    <t>Annual Radio/Television advertising</t>
  </si>
  <si>
    <t>Additional item</t>
  </si>
  <si>
    <t>Total Advertising and Marketing</t>
  </si>
  <si>
    <t>MD&amp;A preparation</t>
  </si>
  <si>
    <t>FDS preparation</t>
  </si>
  <si>
    <t>Total Accounting Fees</t>
  </si>
  <si>
    <t>Item 1</t>
  </si>
  <si>
    <t>Item 2</t>
  </si>
  <si>
    <t>Item 3</t>
  </si>
  <si>
    <t>Annual memberships</t>
  </si>
  <si>
    <t>Staff Training</t>
  </si>
  <si>
    <t>Training Item 1</t>
  </si>
  <si>
    <t>Rent Calculation Session</t>
  </si>
  <si>
    <t>Training Item 2</t>
  </si>
  <si>
    <t>State Conference</t>
  </si>
  <si>
    <t>Training Item 3</t>
  </si>
  <si>
    <t>Training Item 4</t>
  </si>
  <si>
    <t>Training Item 5</t>
  </si>
  <si>
    <t>Training Item 6</t>
  </si>
  <si>
    <t>Total Office Expense</t>
  </si>
  <si>
    <t>Travel Purpose</t>
  </si>
  <si>
    <t>Adjustments:</t>
  </si>
  <si>
    <t>Total Travel Expense</t>
  </si>
  <si>
    <t>Maintenance Contracts</t>
  </si>
  <si>
    <t>Details</t>
  </si>
  <si>
    <t>Total Operating Subsidy from most Recent HUD 52723 Form</t>
  </si>
  <si>
    <t>Management Fee Rate</t>
  </si>
  <si>
    <t>Bookkeeping Fee Rate</t>
  </si>
  <si>
    <t>Asset Management Fee Rate</t>
  </si>
  <si>
    <t>Low Rent</t>
  </si>
  <si>
    <t>HCV Program</t>
  </si>
  <si>
    <t>Total units for fee calculation</t>
  </si>
  <si>
    <t>Total Budgeted Management Fees</t>
  </si>
  <si>
    <t>Total Budgeted Bookkeeping Fees</t>
  </si>
  <si>
    <t>Enter anticipated excess cash balance as of previous year</t>
  </si>
  <si>
    <t>Maximum asset management fee calculation</t>
  </si>
  <si>
    <t>Lower of prevous year excess cash or fee calculation</t>
  </si>
  <si>
    <t>Total Budgeted Asset Management Fees</t>
  </si>
  <si>
    <t>Estimated monthly office supply cost</t>
  </si>
  <si>
    <t>Estimated monthly postage/shipping cost</t>
  </si>
  <si>
    <t>Estimated monthly office rent</t>
  </si>
  <si>
    <t>Estimated monthly land lines cost</t>
  </si>
  <si>
    <t>Estimated monthly cell phone bill cost</t>
  </si>
  <si>
    <t>Estimated monthly copy machine expense cost</t>
  </si>
  <si>
    <t>Estimated monthly postage machine expense cost</t>
  </si>
  <si>
    <t>Estimated monthly bank fees cost</t>
  </si>
  <si>
    <t>Other monthly</t>
  </si>
  <si>
    <t xml:space="preserve">  Total Staff Training Costs</t>
  </si>
  <si>
    <t>Travel Item 1</t>
  </si>
  <si>
    <t>Travel Item 2</t>
  </si>
  <si>
    <t>Travel Item 3</t>
  </si>
  <si>
    <t>Travel Item 4</t>
  </si>
  <si>
    <t>Travel Item 5</t>
  </si>
  <si>
    <t>Travel Item 6</t>
  </si>
  <si>
    <t>Monthly personal mile usage cost (car allowance)</t>
  </si>
  <si>
    <t>Travel Item 7</t>
  </si>
  <si>
    <t>Total Maintenance Materials</t>
  </si>
  <si>
    <t>Adjustment Item #1</t>
  </si>
  <si>
    <t>Adjustment Item #2</t>
  </si>
  <si>
    <t>Adjustment Item #3</t>
  </si>
  <si>
    <t>Adjustment Item #4</t>
  </si>
  <si>
    <t>Garbage Contract</t>
  </si>
  <si>
    <t>Monthly Garbage cost</t>
  </si>
  <si>
    <t>Monthly newspaper advertising cost</t>
  </si>
  <si>
    <t>Total Garbage Contract Expense</t>
  </si>
  <si>
    <t>Est. # of annual heating &amp; cooling work orders requiring the use of a contractor</t>
  </si>
  <si>
    <t>Inspection of heaiting/air units</t>
  </si>
  <si>
    <t>Total Heating &amp; Cooling Expense</t>
  </si>
  <si>
    <t>Average cost of a contractor's response to an individual call</t>
  </si>
  <si>
    <t>Annual Contract Costs</t>
  </si>
  <si>
    <t>Heating &amp; Cooling Contract</t>
  </si>
  <si>
    <t>Snow Removal Contract</t>
  </si>
  <si>
    <t>Average contractor snow removal cost</t>
  </si>
  <si>
    <t>Total Snow Removal Contract Expense</t>
  </si>
  <si>
    <t>Elevator Maintenance Contract</t>
  </si>
  <si>
    <t>Monthly elevator cost (paid monthly)</t>
  </si>
  <si>
    <t>Annual elevator contract cost (paid annually)</t>
  </si>
  <si>
    <t>Total Elevator Contract Expense</t>
  </si>
  <si>
    <t>Landscaping &amp; Grounds Contract</t>
  </si>
  <si>
    <t>Average contractor mowing cost</t>
  </si>
  <si>
    <t>Anticipated # of mowing during year</t>
  </si>
  <si>
    <t>Annual Contracts:</t>
  </si>
  <si>
    <t>Tree trimming</t>
  </si>
  <si>
    <t>Total Landscaping &amp; Grounds Contract Expense</t>
  </si>
  <si>
    <t>Unit Turnaround Contracts</t>
  </si>
  <si>
    <t>Anticipated # of contracted unit turns</t>
  </si>
  <si>
    <t>Contracted costs per unit turn:</t>
  </si>
  <si>
    <t>Cleaning</t>
  </si>
  <si>
    <t>Painting</t>
  </si>
  <si>
    <t>Other #1</t>
  </si>
  <si>
    <t>Other #2</t>
  </si>
  <si>
    <t>Other #3</t>
  </si>
  <si>
    <t>Total unit turn cost</t>
  </si>
  <si>
    <t>Total Unit Turnaround Contract Expense</t>
  </si>
  <si>
    <t>Electrical Contract</t>
  </si>
  <si>
    <t>Est. # of annual electrical work orders requiring the use of a contractor</t>
  </si>
  <si>
    <t>Total Electrical Contract Expense</t>
  </si>
  <si>
    <t>Total Plumbing Contract Expense</t>
  </si>
  <si>
    <t>Plumbing Contract</t>
  </si>
  <si>
    <t>Est. # of annual plumbing work orders requiring the use of a contractor</t>
  </si>
  <si>
    <t>Extermination Contract</t>
  </si>
  <si>
    <t>Est. # of bed bug treatments requiring the use of a contractor</t>
  </si>
  <si>
    <t>Monthly pest control contract cost</t>
  </si>
  <si>
    <t>Est. # of individual unit treatments</t>
  </si>
  <si>
    <t>Average cost of individual unit treatment</t>
  </si>
  <si>
    <t>Total Extermination Contract Expense</t>
  </si>
  <si>
    <t>Comment</t>
  </si>
  <si>
    <t xml:space="preserve">  Routine &amp; Preventive Maintenance Contracts</t>
  </si>
  <si>
    <t>Monthly janitorial cost (paid monthly)</t>
  </si>
  <si>
    <t>Janitorial Contract</t>
  </si>
  <si>
    <t>Total Janitorial Contract Expense</t>
  </si>
  <si>
    <t>PILOT Expense</t>
  </si>
  <si>
    <t>Dwelling rent</t>
  </si>
  <si>
    <t>Excess Utilities (included in other tenant charges)</t>
  </si>
  <si>
    <t>Utility cost</t>
  </si>
  <si>
    <t>Adjustment</t>
  </si>
  <si>
    <t xml:space="preserve">Net </t>
  </si>
  <si>
    <t>Waiver</t>
  </si>
  <si>
    <t>Total PILOT Expense</t>
  </si>
  <si>
    <t>Gross PILOT expense</t>
  </si>
  <si>
    <t>Insurance Expense</t>
  </si>
  <si>
    <t>Insurance Types</t>
  </si>
  <si>
    <t>Total Insurance Expense</t>
  </si>
  <si>
    <t>Anticipated inflationary cost</t>
  </si>
  <si>
    <t>Previous annual premium cost</t>
  </si>
  <si>
    <t>Tenant Charges</t>
  </si>
  <si>
    <t>Bad debt expense</t>
  </si>
  <si>
    <t>Total Bad Debt Expense</t>
  </si>
  <si>
    <t>Anticipated percent of uncollected accounts as compared to tenant charges</t>
  </si>
  <si>
    <t>Estimated monthly material cost</t>
  </si>
  <si>
    <t>Comments</t>
  </si>
  <si>
    <t>Total Gross Potential Dwelling Rent (100% leased)</t>
  </si>
  <si>
    <t>Anticipated Operating Fund Proration Rate</t>
  </si>
  <si>
    <t>Number of anticipated HUD approved vacancy unit  months during fiscal year</t>
  </si>
  <si>
    <t>Average monthly tenant charges (late fees, maint. charges, NSF fees, etc.)</t>
  </si>
  <si>
    <t>Total Other Tenant Charges</t>
  </si>
  <si>
    <t>Operating Income Worksheet</t>
  </si>
  <si>
    <t>Excess Utility Charges</t>
  </si>
  <si>
    <t>Total Excess Utility Charges</t>
  </si>
  <si>
    <t>Average monthly excess utility charge</t>
  </si>
  <si>
    <t>Anticipated investment income</t>
  </si>
  <si>
    <t>Average interest rate</t>
  </si>
  <si>
    <t>Anticipated interest rate increase</t>
  </si>
  <si>
    <t>Total Investment Income</t>
  </si>
  <si>
    <t>Other Income Type 2 (Annual Amount)</t>
  </si>
  <si>
    <t>Other Income Type 3 (Annual Amount)</t>
  </si>
  <si>
    <t>Other Income Type 4 (Annual Amount)</t>
  </si>
  <si>
    <t>Other Income Type 5 (Annual Amount)</t>
  </si>
  <si>
    <t>Total Other Income</t>
  </si>
  <si>
    <t>Return to Budget</t>
  </si>
  <si>
    <t>Management and Bookkeeping Fees</t>
  </si>
  <si>
    <t>Anticipated number of units leased</t>
  </si>
  <si>
    <t>Audit Expense</t>
  </si>
  <si>
    <t>Previous audit charges</t>
  </si>
  <si>
    <t>Anticipated annual inflationary cost</t>
  </si>
  <si>
    <t>Total Audit Expense</t>
  </si>
  <si>
    <t>Administrative Expense Supplemental Worksheet</t>
  </si>
  <si>
    <t xml:space="preserve">  Total monthly office costs</t>
  </si>
  <si>
    <t>Monthly Administrative Expenses</t>
  </si>
  <si>
    <t>Other annual</t>
  </si>
  <si>
    <t>Annual Administrative Expenses</t>
  </si>
  <si>
    <t>Total annual office costs</t>
  </si>
  <si>
    <t>Legal Costs</t>
  </si>
  <si>
    <t>Total Legal Costs</t>
  </si>
  <si>
    <t>Monthly retainer</t>
  </si>
  <si>
    <t>Investment balance</t>
  </si>
  <si>
    <t>Travel Item 8</t>
  </si>
  <si>
    <t>Travel Item 9</t>
  </si>
  <si>
    <t>Line 16 from HUD 52722 Form</t>
  </si>
  <si>
    <t>Inflationary Costs</t>
  </si>
  <si>
    <t>Adjustments</t>
  </si>
  <si>
    <t>Utility Type</t>
  </si>
  <si>
    <t>Total Utility Costs</t>
  </si>
  <si>
    <t>Capitalized Expenditures</t>
  </si>
  <si>
    <t>Item #1</t>
  </si>
  <si>
    <t>Item #2</t>
  </si>
  <si>
    <t>Item #3</t>
  </si>
  <si>
    <t>Item #4</t>
  </si>
  <si>
    <t>Item #5</t>
  </si>
  <si>
    <t>Total Extraordinary Maintenance</t>
  </si>
  <si>
    <t>Anticipated Admin. Fee Proration Rate</t>
  </si>
  <si>
    <t>CFP Operations (BLI #1406)</t>
  </si>
  <si>
    <t xml:space="preserve">CFP Operations </t>
  </si>
  <si>
    <t>CFP Award (Year)</t>
  </si>
  <si>
    <t>Total BLI # 1406 Operations</t>
  </si>
  <si>
    <t>CFP Management Improvements (BLI #1408)</t>
  </si>
  <si>
    <t>Total BLI # 1408 Management Improvements</t>
  </si>
  <si>
    <t>Total CFP Operations</t>
  </si>
  <si>
    <t>Monthly private sec. contract cost (paid monthly)</t>
  </si>
  <si>
    <t>Protective Services Contract</t>
  </si>
  <si>
    <t>Total Protective Services Contract Expense</t>
  </si>
  <si>
    <t>Protective Services - Other</t>
  </si>
  <si>
    <t>Monthly monitoring equipment cost (paid monthly)</t>
  </si>
  <si>
    <t>Monthly municipal sec. contract cost (paid monthly)</t>
  </si>
  <si>
    <t>Monthly automotive contract cost (paid monthly)</t>
  </si>
  <si>
    <t>Total Protective Services-Other Expense</t>
  </si>
  <si>
    <t>Monthly alarm system maintenance (paid monthly)</t>
  </si>
  <si>
    <t>Total Capitalized Expenditures</t>
  </si>
  <si>
    <t>Schedule of Employee Benefits</t>
  </si>
  <si>
    <t>Employer's FICA</t>
  </si>
  <si>
    <t>Retirement</t>
  </si>
  <si>
    <t>Health</t>
  </si>
  <si>
    <t>Unemployment</t>
  </si>
  <si>
    <t>Vision</t>
  </si>
  <si>
    <t>Dental</t>
  </si>
  <si>
    <t>Total Admin. Employee Benefits</t>
  </si>
  <si>
    <t>Total Tenant Service Employee Benefits</t>
  </si>
  <si>
    <t>Total Maintenance Employee Benefits</t>
  </si>
  <si>
    <t>Total Protective Services Employee Benefits</t>
  </si>
  <si>
    <t>Monthly Cost</t>
  </si>
  <si>
    <t>Employee Benefits Types:</t>
  </si>
  <si>
    <t>Employee Benefit Type</t>
  </si>
  <si>
    <t>Current Salary/Rate</t>
  </si>
  <si>
    <t>Salary Rate</t>
  </si>
  <si>
    <t>Payroll Frequency</t>
  </si>
  <si>
    <t>Weekly</t>
  </si>
  <si>
    <t>Biweekly</t>
  </si>
  <si>
    <t>Monthly</t>
  </si>
  <si>
    <t>Semi-Monthly</t>
  </si>
  <si>
    <t xml:space="preserve">Position  </t>
  </si>
  <si>
    <t>Anticipated Annual Inflation Rate</t>
  </si>
  <si>
    <t>Monthly unit inspection fees</t>
  </si>
  <si>
    <t>Annual bid advertising cost</t>
  </si>
  <si>
    <t>Other Item 1</t>
  </si>
  <si>
    <t>Other Item 2</t>
  </si>
  <si>
    <t>Other Item 3</t>
  </si>
  <si>
    <t>Other Item 4</t>
  </si>
  <si>
    <t>Other Item 5</t>
  </si>
  <si>
    <t>Other Item 6</t>
  </si>
  <si>
    <t>Other Item 7</t>
  </si>
  <si>
    <t>Other Item 8</t>
  </si>
  <si>
    <t>Total Other Items</t>
  </si>
  <si>
    <t>Total Other</t>
  </si>
  <si>
    <t>Annual payroll taxes preparation cost</t>
  </si>
  <si>
    <t>Admin. Other</t>
  </si>
  <si>
    <t>Monthly fee accounting cost</t>
  </si>
  <si>
    <t>Project Name:</t>
  </si>
  <si>
    <t>Annual landscaping cost</t>
  </si>
  <si>
    <t>Annual Anticipated # of snow removal dates</t>
  </si>
  <si>
    <t>Maintenance Expense Supplemental Worksheet</t>
  </si>
  <si>
    <t>Protective Services Supplemental Worksheet</t>
  </si>
  <si>
    <t>Other Cost Supplemental Worksheet</t>
  </si>
  <si>
    <t>Bad Debt Expense</t>
  </si>
  <si>
    <t>Date</t>
  </si>
  <si>
    <t>Position Title</t>
  </si>
  <si>
    <t xml:space="preserve">Administrative Fee </t>
  </si>
  <si>
    <t>Total Adminstrative Fee</t>
  </si>
  <si>
    <t>Port out units per latest monthly VMS</t>
  </si>
  <si>
    <t xml:space="preserve">Anticipated # of addition/subtraction of units </t>
  </si>
  <si>
    <t>Total # of anticipated port out units</t>
  </si>
  <si>
    <t>Adm. fee rate (Port)</t>
  </si>
  <si>
    <t>Total port out admin. fees</t>
  </si>
  <si>
    <t>Additional Adjustments</t>
  </si>
  <si>
    <t>Total Other General Expense</t>
  </si>
  <si>
    <t>Unrestricted Investment Income</t>
  </si>
  <si>
    <t>Unrestricted Investment balance</t>
  </si>
  <si>
    <t>HAP Expense</t>
  </si>
  <si>
    <t>Anticipated # of units leased</t>
  </si>
  <si>
    <t>Anticipated per unit HAP cost</t>
  </si>
  <si>
    <t>Total HAP Expense</t>
  </si>
  <si>
    <t>Port In HAP Expense</t>
  </si>
  <si>
    <t>Anticipated # of port-in units leased per VMS</t>
  </si>
  <si>
    <t>Total Port In HAP Expense</t>
  </si>
  <si>
    <t>Operating Income</t>
  </si>
  <si>
    <t>Operating Expenses</t>
  </si>
  <si>
    <t>Other Government Grants</t>
  </si>
  <si>
    <t xml:space="preserve">Other </t>
  </si>
  <si>
    <t>Maint. Contracts:</t>
  </si>
  <si>
    <t>Garbage &amp; Trash Removal Contracts</t>
  </si>
  <si>
    <t>Heating &amp; Cooling Contracts</t>
  </si>
  <si>
    <t>Landscape &amp; Grounds Contracts</t>
  </si>
  <si>
    <t>Extermination Contracts</t>
  </si>
  <si>
    <t>Liability</t>
  </si>
  <si>
    <t>Worker's Comp</t>
  </si>
  <si>
    <t>Insurance:</t>
  </si>
  <si>
    <t>Protective Services Contracts</t>
  </si>
  <si>
    <t>Protective Services Other</t>
  </si>
  <si>
    <t>HUD PHA Operating Grant</t>
  </si>
  <si>
    <t>Other 3</t>
  </si>
  <si>
    <t>Other 4 (No Budget)</t>
  </si>
  <si>
    <t>Number of Units</t>
  </si>
  <si>
    <t>Monthly Payment</t>
  </si>
  <si>
    <t>Transfer to Reserves</t>
  </si>
  <si>
    <t>Project/Program</t>
  </si>
  <si>
    <t>Purpose</t>
  </si>
  <si>
    <t>Est. Occupancy Rate</t>
  </si>
  <si>
    <t>% of Gross Revenues</t>
  </si>
  <si>
    <t>Gross Revenues</t>
  </si>
  <si>
    <t>Total Management Fees</t>
  </si>
  <si>
    <t>Total Bookkeeping Fees</t>
  </si>
  <si>
    <t>Management Fee Approach (Select One)</t>
  </si>
  <si>
    <t>OR</t>
  </si>
  <si>
    <t>Annual computer maintenance agreements</t>
  </si>
  <si>
    <t xml:space="preserve">Monthly Software Fees </t>
  </si>
  <si>
    <t>or Annual Software Fees</t>
  </si>
  <si>
    <t>Estimated monthly Internet cost</t>
  </si>
  <si>
    <t>Tenant Relocation Costs</t>
  </si>
  <si>
    <t xml:space="preserve">                              Account Title</t>
  </si>
  <si>
    <t>Other Fees (Non-PHA Owned)</t>
  </si>
  <si>
    <t>Operating Expenditures</t>
  </si>
  <si>
    <t>Total Maint. Contract</t>
  </si>
  <si>
    <t>Gross Management &amp; Bookkeeping Fees</t>
  </si>
  <si>
    <t>Total Fees</t>
  </si>
  <si>
    <t>Other Program 1</t>
  </si>
  <si>
    <t>Other Program 2</t>
  </si>
  <si>
    <t>Other Program 3</t>
  </si>
  <si>
    <t>Total Gross Fees</t>
  </si>
  <si>
    <t>Amounts Paid to Third Party Management</t>
  </si>
  <si>
    <t>AMP/Program</t>
  </si>
  <si>
    <t>Total Fees Paid to 3rd Party Mgmt.</t>
  </si>
  <si>
    <t>Net Fee Revenue</t>
  </si>
  <si>
    <t>Other Fees (Non-PHA)</t>
  </si>
  <si>
    <t>Other Fees Item 1 (Annual Amount)</t>
  </si>
  <si>
    <t>Other Fees Item 2 (Annual Amount)</t>
  </si>
  <si>
    <t>Other Fees Item 3 (Annual Amount)</t>
  </si>
  <si>
    <t>Other Fees Item 4 (Annual Amount)</t>
  </si>
  <si>
    <t>Other Fees Item 5 (Annual Amount)</t>
  </si>
  <si>
    <t>Total Other Fees</t>
  </si>
  <si>
    <t>Centralized Inspection Fees</t>
  </si>
  <si>
    <t>Number of annual low rent unit inspections</t>
  </si>
  <si>
    <t>Low rent housing unit inspection rate</t>
  </si>
  <si>
    <t>Number of HCV unit inspections</t>
  </si>
  <si>
    <t>HCV unit inspection rate</t>
  </si>
  <si>
    <t>Add. inspections</t>
  </si>
  <si>
    <t>Total Inspection Fees</t>
  </si>
  <si>
    <t>COCC Centralized Service Fees</t>
  </si>
  <si>
    <t>COCC Service Provided</t>
  </si>
  <si>
    <t>Rate/Hourly</t>
  </si>
  <si>
    <t>Number of Calls/Hours Billed in Previous 12 months</t>
  </si>
  <si>
    <t>Total Fee Income</t>
  </si>
  <si>
    <t>HV&amp;C</t>
  </si>
  <si>
    <t>Electerical</t>
  </si>
  <si>
    <t>Electrical</t>
  </si>
  <si>
    <t>IT Service</t>
  </si>
  <si>
    <t>Item 4</t>
  </si>
  <si>
    <t>Item 5</t>
  </si>
  <si>
    <t>Total Centralized Service Fees</t>
  </si>
  <si>
    <t>Total Service Fees</t>
  </si>
  <si>
    <t>Actual Cost for Previous 12 Months</t>
  </si>
  <si>
    <t xml:space="preserve">                  </t>
  </si>
  <si>
    <t>Administrative Employee Benefits</t>
  </si>
  <si>
    <t>Tenant Services - Other</t>
  </si>
  <si>
    <t>Other Utilities</t>
  </si>
  <si>
    <t>Protective Services - Contracts</t>
  </si>
  <si>
    <t>Total Housing Assistance Payments</t>
  </si>
  <si>
    <t>Principal and Interest Payments</t>
  </si>
  <si>
    <t>Reserve Payments</t>
  </si>
  <si>
    <t>Total Utilities</t>
  </si>
  <si>
    <t>Total General Expense</t>
  </si>
  <si>
    <t>Other Non-Operating Items Sources(Uses)</t>
  </si>
  <si>
    <t>Service Fees &amp; Other Fees</t>
  </si>
  <si>
    <t>Total Administrative</t>
  </si>
  <si>
    <t>Total General Expenses</t>
  </si>
  <si>
    <t>Bad Debt</t>
  </si>
  <si>
    <t>Other Program Listing</t>
  </si>
  <si>
    <t>Budget Template - General Information</t>
  </si>
  <si>
    <t>HUD Operating Grants/Contributions</t>
  </si>
  <si>
    <t xml:space="preserve">Other Items </t>
  </si>
  <si>
    <t>The following table provides a listing of common benefits with two additional items that can be utilized.</t>
  </si>
  <si>
    <t>Other Benefit 1</t>
  </si>
  <si>
    <t>Other Benefit 2</t>
  </si>
  <si>
    <t>Project Number</t>
  </si>
  <si>
    <t>Average Interest Rate Earned on Investments</t>
  </si>
  <si>
    <t>Total payroll cost requested</t>
  </si>
  <si>
    <t>Sum of payroll costs at the program level</t>
  </si>
  <si>
    <t>(An error indicates that the total requested payroll amounts do not match the totals allocated to the programs)</t>
  </si>
  <si>
    <t>Employee Benefit Rate</t>
  </si>
  <si>
    <t>Gross Payroll</t>
  </si>
  <si>
    <t>Benefit Rate</t>
  </si>
  <si>
    <t xml:space="preserve">Formula Expense </t>
  </si>
  <si>
    <t>AMP #</t>
  </si>
  <si>
    <t>HAP Funding</t>
  </si>
  <si>
    <t>Anticipated HAP Expense</t>
  </si>
  <si>
    <t>Total HAP Funding</t>
  </si>
  <si>
    <t xml:space="preserve">Additional HUD Fee Income </t>
  </si>
  <si>
    <t>Anticipated Homeownership Fees</t>
  </si>
  <si>
    <t>Anticipated special opt out fees (tenant protection)</t>
  </si>
  <si>
    <t>Total HUD Fee Income</t>
  </si>
  <si>
    <t>Total Admin. Other</t>
  </si>
  <si>
    <t>Enter the formula expense for each AMP of the L/R Program as reported on Line 17 of the most current HUD Form 52723.</t>
  </si>
  <si>
    <t>Color Coding of Cells</t>
  </si>
  <si>
    <t>The details represents a link.  Upon clicking on the link, the user will be taken to the section related to that specific budget line item.</t>
  </si>
  <si>
    <t>Admin. Fee</t>
  </si>
  <si>
    <t>Port - In Other Revenue</t>
  </si>
  <si>
    <t>FSS Forfeitures</t>
  </si>
  <si>
    <t>Anticipated admin. Fees</t>
  </si>
  <si>
    <t>Budgeted port-in HAP</t>
  </si>
  <si>
    <t>This indicator represents a link to return to the operating budget from the detailed section</t>
  </si>
  <si>
    <t>Inflation Rate</t>
  </si>
  <si>
    <t>Public Housing Operating Fund Proration</t>
  </si>
  <si>
    <t>HCV Administrative Fee Proration</t>
  </si>
  <si>
    <t>Low Rent Program</t>
  </si>
  <si>
    <t>Occupancy Rate:</t>
  </si>
  <si>
    <t>Name of PHA</t>
  </si>
  <si>
    <t>Fiscal Year</t>
  </si>
  <si>
    <t>The following fee types are used for PHAs that have implemented the asset management model and use a COCC.</t>
  </si>
  <si>
    <t>Fee Type (For PHAs that have implemented asset management)</t>
  </si>
  <si>
    <t>Total Program Cost</t>
  </si>
  <si>
    <t>Exec. Dir travel allowance</t>
  </si>
  <si>
    <t>Travel for Exec. Director</t>
  </si>
  <si>
    <t>Case Mgr. training</t>
  </si>
  <si>
    <t>Monthly garbage cost</t>
  </si>
  <si>
    <t xml:space="preserve">  Column A Rate</t>
  </si>
  <si>
    <t xml:space="preserve">  Column B Rate</t>
  </si>
  <si>
    <t>Anticipated Average HAP PUC</t>
  </si>
  <si>
    <t>Unit Utilization</t>
  </si>
  <si>
    <t>Estimated Annual Number of Unit Months Leased</t>
  </si>
  <si>
    <t>Total Formula Expense</t>
  </si>
  <si>
    <t>PHA ID</t>
  </si>
  <si>
    <t>Item</t>
  </si>
  <si>
    <r>
      <t xml:space="preserve">Estimated </t>
    </r>
    <r>
      <rPr>
        <b/>
        <sz val="11"/>
        <color theme="1"/>
        <rFont val="Arial"/>
        <family val="2"/>
      </rPr>
      <t>monthly</t>
    </r>
    <r>
      <rPr>
        <sz val="11"/>
        <color theme="1"/>
        <rFont val="Arial"/>
        <family val="2"/>
      </rPr>
      <t xml:space="preserve"> software renewal cost</t>
    </r>
  </si>
  <si>
    <r>
      <rPr>
        <b/>
        <sz val="11"/>
        <color theme="1"/>
        <rFont val="Arial"/>
        <family val="2"/>
      </rPr>
      <t>Annual</t>
    </r>
    <r>
      <rPr>
        <sz val="11"/>
        <color theme="1"/>
        <rFont val="Arial"/>
        <family val="2"/>
      </rPr>
      <t xml:space="preserve"> software renewals</t>
    </r>
  </si>
  <si>
    <t>Investment Income-Unrestricted</t>
  </si>
  <si>
    <t>Investment Income-Restricted</t>
  </si>
  <si>
    <t>Budget Analysis</t>
  </si>
  <si>
    <t>Budget Template Tool</t>
  </si>
  <si>
    <t>Instructions (Summary)</t>
  </si>
  <si>
    <r>
      <rPr>
        <b/>
        <u/>
        <sz val="11"/>
        <color theme="1"/>
        <rFont val="Arial"/>
        <family val="2"/>
      </rPr>
      <t>Payroll and Emp. Benefits tabs</t>
    </r>
    <r>
      <rPr>
        <sz val="11"/>
        <color theme="1"/>
        <rFont val="Arial"/>
        <family val="2"/>
      </rPr>
      <t xml:space="preserve"> - These tabs allow the user to enter payroll and employee benefit data for each of the employees and benefit types that will be used to populate costs throughout the various programs and projects. </t>
    </r>
  </si>
  <si>
    <r>
      <rPr>
        <b/>
        <u/>
        <sz val="11"/>
        <color theme="1"/>
        <rFont val="Arial"/>
        <family val="2"/>
      </rPr>
      <t>General tab</t>
    </r>
    <r>
      <rPr>
        <sz val="11"/>
        <color theme="1"/>
        <rFont val="Arial"/>
        <family val="2"/>
      </rPr>
      <t xml:space="preserve"> - The General tab gathers basic information related to the PHA and assumptions that will be used throughout the budget process such as inflation rates and proration levels.</t>
    </r>
  </si>
  <si>
    <r>
      <rPr>
        <b/>
        <u/>
        <sz val="11"/>
        <color theme="1"/>
        <rFont val="Arial"/>
        <family val="2"/>
      </rPr>
      <t>AMP, Program &amp; Other tabs</t>
    </r>
    <r>
      <rPr>
        <sz val="11"/>
        <color theme="1"/>
        <rFont val="Arial"/>
        <family val="2"/>
      </rPr>
      <t xml:space="preserve"> - These tabs are the actual budgets to be used for the PHA.  If certain tabs are not needed, the user may choose to hide the specific program tab.  Each program has detailed sections that will aid the user in determining the budgeted amounts to populate the budget.</t>
    </r>
  </si>
  <si>
    <r>
      <rPr>
        <b/>
        <u/>
        <sz val="11"/>
        <color theme="1"/>
        <rFont val="Arial"/>
        <family val="2"/>
      </rPr>
      <t>Analysis tab</t>
    </r>
    <r>
      <rPr>
        <sz val="11"/>
        <color theme="1"/>
        <rFont val="Arial"/>
        <family val="2"/>
      </rPr>
      <t xml:space="preserve"> - The analysis tab provides the users with information related to ratios and graphs as well as a listing of budget assumptions made during the preparation of the budgets.</t>
    </r>
  </si>
  <si>
    <t>A detailed instruction guide is available to assist the user in utilizing the budget tool in the most efficient and effective manner.</t>
  </si>
  <si>
    <t>In order for the hyperlinks to work properly, it is important that the user not add or delete any rows from the spreadsheet.</t>
  </si>
  <si>
    <t>Maintenance Contract:</t>
  </si>
  <si>
    <t>Anticipated # of Issued Vouchers</t>
  </si>
  <si>
    <t>AMP 1 CFP (Non-Asset Mgmt. Only</t>
  </si>
  <si>
    <t>Represents a template calculation</t>
  </si>
  <si>
    <t>Represents cells to be completed by the PHA</t>
  </si>
  <si>
    <t>Represents an amount taken from the initial General tab</t>
  </si>
  <si>
    <t>Represents amounts taken from calculations in the current budget tab</t>
  </si>
  <si>
    <t>Represent a cell that does not apply to the budget or funding type</t>
  </si>
  <si>
    <t>The following table allows for the use of three additional program budgets.</t>
  </si>
  <si>
    <t>Key Budget Assumptions</t>
  </si>
  <si>
    <t>Program Name 1</t>
  </si>
  <si>
    <t>Program Name 2</t>
  </si>
  <si>
    <t>Program Name 3</t>
  </si>
  <si>
    <t>Other Income Type 1 (Annual Amount)</t>
  </si>
  <si>
    <t xml:space="preserve">Welcome to the budget template tool!  This tool was provided to aid the PHA in developing their overall budget listing their various programs.  The tool was developed to provide ease of use for persons with limited Excel skills.  The budget is designed using various tabs for data entry.  The budget tool uses the Financial Data Schedule (FDS) line items as outlined in the Financial Data Schedule Line Definition Guide.  The tool also utilizes hyperlinks so that the user may more easily navigate between the budget and the supporting schedules.  The user may not require the use of all projects and programs as shown in the budget template tool, and the tool is designed to allow the user the ability to select the projects and programs needed for their particular PHA.  </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</si>
</sst>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4" formatCode="_(&quot;$&quot;* #,##0.00_);_(&quot;$&quot;* \(#,##0.00\);_(&quot;$&quot;* &quot;-&quot;??_);_(@_)"/>
    <numFmt numFmtId="43" formatCode="_(* #,##0.00_);_(* \(#,##0.00\);_(* &quot;-&quot;??_);_(@_)"/>
    <numFmt numFmtId="164" formatCode="000000"/>
    <numFmt numFmtId="165" formatCode="m/d/yyyy;@"/>
    <numFmt numFmtId="166" formatCode="_(* #,##0_);_(* \(#,##0\);_(* &quot;-&quot;??_);_(@_)"/>
    <numFmt numFmtId="167" formatCode="_(&quot;$&quot;* #,##0_);_(&quot;$&quot;* \(#,##0\);_(&quot;$&quot;* &quot;-&quot;??_);_(@_)"/>
    <numFmt numFmtId="168" formatCode="0.000%"/>
  </numFmts>
  <fonts count="66" x14ac:knownFonts="1">
    <font>
      <sz val="11"/>
      <color theme="1"/>
      <name val="Calibri"/>
      <family val="2"/>
      <scheme val="minor"/>
    </font>
    <font>
      <sz val="11"/>
      <color theme="1"/>
      <name val="Calibri"/>
      <family val="2"/>
      <scheme val="minor"/>
    </font>
    <font>
      <b/>
      <sz val="16"/>
      <name val="Arial"/>
      <family val="2"/>
    </font>
    <font>
      <sz val="16"/>
      <name val="Arial"/>
      <family val="2"/>
    </font>
    <font>
      <b/>
      <sz val="10"/>
      <name val="Arial"/>
      <family val="2"/>
    </font>
    <font>
      <sz val="14"/>
      <name val="Arial"/>
      <family val="2"/>
    </font>
    <font>
      <b/>
      <i/>
      <sz val="10"/>
      <name val="Arial"/>
      <family val="2"/>
    </font>
    <font>
      <sz val="10"/>
      <name val="Arial"/>
      <family val="2"/>
    </font>
    <font>
      <b/>
      <sz val="12"/>
      <name val="Arial"/>
      <family val="2"/>
    </font>
    <font>
      <sz val="12"/>
      <name val="Arial"/>
      <family val="2"/>
    </font>
    <font>
      <i/>
      <sz val="10"/>
      <name val="Arial"/>
      <family val="2"/>
    </font>
    <font>
      <b/>
      <u/>
      <sz val="10"/>
      <name val="Arial"/>
      <family val="2"/>
    </font>
    <font>
      <sz val="18"/>
      <name val="Arial"/>
      <family val="2"/>
    </font>
    <font>
      <sz val="14"/>
      <name val="Arial"/>
      <family val="2"/>
    </font>
    <font>
      <sz val="11"/>
      <name val="Arial"/>
      <family val="2"/>
    </font>
    <font>
      <b/>
      <sz val="9"/>
      <name val="Arial"/>
      <family val="2"/>
    </font>
    <font>
      <sz val="8"/>
      <name val="Arial"/>
      <family val="2"/>
    </font>
    <font>
      <b/>
      <sz val="8"/>
      <name val="Arial"/>
      <family val="2"/>
    </font>
    <font>
      <u/>
      <sz val="10"/>
      <name val="Arial"/>
      <family val="2"/>
    </font>
    <font>
      <b/>
      <sz val="11"/>
      <name val="Arial"/>
      <family val="2"/>
    </font>
    <font>
      <u val="singleAccounting"/>
      <sz val="10"/>
      <name val="Arial"/>
      <family val="2"/>
    </font>
    <font>
      <b/>
      <u val="singleAccounting"/>
      <sz val="10"/>
      <name val="Arial"/>
      <family val="2"/>
    </font>
    <font>
      <b/>
      <u val="doubleAccounting"/>
      <sz val="10"/>
      <name val="Arial"/>
      <family val="2"/>
    </font>
    <font>
      <b/>
      <sz val="14"/>
      <name val="Arial"/>
      <family val="2"/>
    </font>
    <font>
      <u val="double"/>
      <sz val="10"/>
      <name val="Arial"/>
      <family val="2"/>
    </font>
    <font>
      <sz val="9"/>
      <name val="Arial"/>
      <family val="2"/>
    </font>
    <font>
      <b/>
      <sz val="18"/>
      <name val="Arial"/>
      <family val="2"/>
    </font>
    <font>
      <b/>
      <i/>
      <sz val="8"/>
      <name val="Arial"/>
      <family val="2"/>
    </font>
    <font>
      <sz val="10"/>
      <color rgb="FFFF0000"/>
      <name val="Arial"/>
      <family val="2"/>
    </font>
    <font>
      <b/>
      <sz val="10"/>
      <color theme="1"/>
      <name val="Calibri"/>
      <family val="2"/>
      <scheme val="minor"/>
    </font>
    <font>
      <b/>
      <sz val="9"/>
      <color theme="1"/>
      <name val="Calibri"/>
      <family val="2"/>
      <scheme val="minor"/>
    </font>
    <font>
      <sz val="9"/>
      <color indexed="81"/>
      <name val="Tahoma"/>
      <family val="2"/>
    </font>
    <font>
      <u/>
      <sz val="11"/>
      <color theme="10"/>
      <name val="Calibri"/>
      <family val="2"/>
      <scheme val="minor"/>
    </font>
    <font>
      <sz val="11"/>
      <color rgb="FFFF0000"/>
      <name val="Calibri"/>
      <family val="2"/>
      <scheme val="minor"/>
    </font>
    <font>
      <b/>
      <sz val="11"/>
      <color theme="1"/>
      <name val="Calibri"/>
      <family val="2"/>
      <scheme val="minor"/>
    </font>
    <font>
      <u val="singleAccounting"/>
      <sz val="11"/>
      <color theme="1"/>
      <name val="Calibri"/>
      <family val="2"/>
      <scheme val="minor"/>
    </font>
    <font>
      <u val="doubleAccounting"/>
      <sz val="11"/>
      <color theme="1"/>
      <name val="Calibri"/>
      <family val="2"/>
      <scheme val="minor"/>
    </font>
    <font>
      <sz val="11"/>
      <name val="Calibri"/>
      <family val="2"/>
      <scheme val="minor"/>
    </font>
    <font>
      <b/>
      <sz val="9"/>
      <color indexed="81"/>
      <name val="Tahoma"/>
      <family val="2"/>
    </font>
    <font>
      <b/>
      <u val="doubleAccounting"/>
      <sz val="11"/>
      <color theme="1"/>
      <name val="Calibri"/>
      <family val="2"/>
      <scheme val="minor"/>
    </font>
    <font>
      <b/>
      <sz val="16"/>
      <color theme="1"/>
      <name val="Calibri"/>
      <family val="2"/>
      <scheme val="minor"/>
    </font>
    <font>
      <b/>
      <sz val="10"/>
      <color rgb="FFFF0000"/>
      <name val="Arial"/>
      <family val="2"/>
    </font>
    <font>
      <sz val="14"/>
      <color theme="1"/>
      <name val="Calibri"/>
      <family val="2"/>
      <scheme val="minor"/>
    </font>
    <font>
      <sz val="18"/>
      <color theme="1"/>
      <name val="Calibri"/>
      <family val="2"/>
      <scheme val="minor"/>
    </font>
    <font>
      <sz val="20"/>
      <color theme="1"/>
      <name val="Calibri"/>
      <family val="2"/>
      <scheme val="minor"/>
    </font>
    <font>
      <sz val="28"/>
      <color theme="1"/>
      <name val="Calibri"/>
      <family val="2"/>
      <scheme val="minor"/>
    </font>
    <font>
      <b/>
      <sz val="12"/>
      <color theme="1"/>
      <name val="Calibri"/>
      <family val="2"/>
      <scheme val="minor"/>
    </font>
    <font>
      <sz val="11"/>
      <color theme="1"/>
      <name val="Arial"/>
      <family val="2"/>
    </font>
    <font>
      <b/>
      <sz val="11"/>
      <color theme="1"/>
      <name val="Arial"/>
      <family val="2"/>
    </font>
    <font>
      <u/>
      <sz val="11"/>
      <color theme="10"/>
      <name val="Arial"/>
      <family val="2"/>
    </font>
    <font>
      <b/>
      <sz val="16"/>
      <color theme="1"/>
      <name val="Arial"/>
      <family val="2"/>
    </font>
    <font>
      <b/>
      <u val="doubleAccounting"/>
      <sz val="11"/>
      <color theme="1"/>
      <name val="Arial"/>
      <family val="2"/>
    </font>
    <font>
      <u val="singleAccounting"/>
      <sz val="11"/>
      <color theme="1"/>
      <name val="Arial"/>
      <family val="2"/>
    </font>
    <font>
      <b/>
      <sz val="10"/>
      <color theme="1"/>
      <name val="Arial"/>
      <family val="2"/>
    </font>
    <font>
      <b/>
      <sz val="9"/>
      <color theme="1"/>
      <name val="Arial"/>
      <family val="2"/>
    </font>
    <font>
      <b/>
      <sz val="8"/>
      <color theme="1"/>
      <name val="Arial"/>
      <family val="2"/>
    </font>
    <font>
      <sz val="10"/>
      <color theme="1"/>
      <name val="Arial"/>
      <family val="2"/>
    </font>
    <font>
      <sz val="11"/>
      <color rgb="FFFF0000"/>
      <name val="Arial"/>
      <family val="2"/>
    </font>
    <font>
      <b/>
      <u/>
      <sz val="11"/>
      <name val="Arial"/>
      <family val="2"/>
    </font>
    <font>
      <u val="singleAccounting"/>
      <sz val="11"/>
      <name val="Arial"/>
      <family val="2"/>
    </font>
    <font>
      <b/>
      <u val="singleAccounting"/>
      <sz val="11"/>
      <name val="Arial"/>
      <family val="2"/>
    </font>
    <font>
      <sz val="24"/>
      <color theme="1"/>
      <name val="Arial"/>
      <family val="2"/>
    </font>
    <font>
      <b/>
      <sz val="12"/>
      <color theme="1"/>
      <name val="Arial"/>
      <family val="2"/>
    </font>
    <font>
      <b/>
      <u/>
      <sz val="12"/>
      <color rgb="FF2475EC"/>
      <name val="Arial"/>
      <family val="2"/>
    </font>
    <font>
      <b/>
      <u/>
      <sz val="11"/>
      <color theme="1"/>
      <name val="Arial"/>
      <family val="2"/>
    </font>
    <font>
      <u val="doubleAccounting"/>
      <sz val="10"/>
      <name val="Arial"/>
      <family val="2"/>
    </font>
  </fonts>
  <fills count="15">
    <fill>
      <patternFill patternType="none"/>
    </fill>
    <fill>
      <patternFill patternType="gray125"/>
    </fill>
    <fill>
      <patternFill patternType="solid">
        <fgColor indexed="22"/>
        <bgColor indexed="64"/>
      </patternFill>
    </fill>
    <fill>
      <patternFill patternType="solid">
        <fgColor indexed="55"/>
        <bgColor indexed="64"/>
      </patternFill>
    </fill>
    <fill>
      <patternFill patternType="solid">
        <fgColor indexed="9"/>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C000"/>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5" tint="0.59999389629810485"/>
        <bgColor indexed="64"/>
      </patternFill>
    </fill>
    <fill>
      <patternFill patternType="solid">
        <fgColor theme="0" tint="-0.34998626667073579"/>
        <bgColor indexed="64"/>
      </patternFill>
    </fill>
    <fill>
      <patternFill patternType="solid">
        <fgColor theme="6" tint="0.59999389629810485"/>
        <bgColor indexed="64"/>
      </patternFill>
    </fill>
  </fills>
  <borders count="34">
    <border>
      <left/>
      <right/>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bottom/>
      <diagonal/>
    </border>
    <border>
      <left style="medium">
        <color indexed="64"/>
      </left>
      <right/>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bottom style="double">
        <color indexed="64"/>
      </bottom>
      <diagonal/>
    </border>
    <border>
      <left/>
      <right style="medium">
        <color indexed="64"/>
      </right>
      <top/>
      <bottom/>
      <diagonal/>
    </border>
  </borders>
  <cellStyleXfs count="7">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7" fillId="0" borderId="0"/>
    <xf numFmtId="43" fontId="7" fillId="0" borderId="0" applyFont="0" applyFill="0" applyBorder="0" applyAlignment="0" applyProtection="0"/>
    <xf numFmtId="0" fontId="32" fillId="0" borderId="0" applyNumberFormat="0" applyFill="0" applyBorder="0" applyAlignment="0" applyProtection="0"/>
  </cellStyleXfs>
  <cellXfs count="1166">
    <xf numFmtId="0" fontId="0" fillId="0" borderId="0" xfId="0"/>
    <xf numFmtId="0" fontId="0" fillId="0" borderId="0" xfId="0" applyProtection="1">
      <protection locked="0"/>
    </xf>
    <xf numFmtId="0" fontId="15" fillId="0" borderId="23" xfId="0" applyFont="1" applyBorder="1"/>
    <xf numFmtId="0" fontId="15" fillId="0" borderId="0" xfId="0" applyFont="1" applyBorder="1"/>
    <xf numFmtId="0" fontId="16" fillId="0" borderId="0" xfId="0" applyFont="1"/>
    <xf numFmtId="0" fontId="17" fillId="5" borderId="20" xfId="0" applyFont="1" applyFill="1" applyBorder="1" applyAlignment="1">
      <alignment horizontal="center"/>
    </xf>
    <xf numFmtId="0" fontId="18" fillId="0" borderId="0" xfId="0" applyFont="1" applyAlignment="1">
      <alignment horizontal="center"/>
    </xf>
    <xf numFmtId="0" fontId="4" fillId="0" borderId="26" xfId="0" applyFont="1" applyBorder="1" applyAlignment="1">
      <alignment horizontal="center"/>
    </xf>
    <xf numFmtId="0" fontId="19" fillId="0" borderId="27" xfId="0" applyFont="1" applyBorder="1"/>
    <xf numFmtId="0" fontId="0" fillId="0" borderId="22" xfId="0" applyBorder="1"/>
    <xf numFmtId="0" fontId="7" fillId="0" borderId="21" xfId="0" applyFont="1" applyBorder="1" applyAlignment="1"/>
    <xf numFmtId="0" fontId="7" fillId="0" borderId="0" xfId="0" applyFont="1" applyAlignment="1"/>
    <xf numFmtId="0" fontId="0" fillId="0" borderId="0" xfId="0" applyBorder="1"/>
    <xf numFmtId="166" fontId="7" fillId="0" borderId="21" xfId="1" applyNumberFormat="1" applyFont="1" applyFill="1" applyBorder="1" applyAlignment="1"/>
    <xf numFmtId="166" fontId="7" fillId="0" borderId="21" xfId="1" applyNumberFormat="1" applyFont="1" applyBorder="1" applyAlignment="1"/>
    <xf numFmtId="166" fontId="7" fillId="0" borderId="0" xfId="1" applyNumberFormat="1" applyFont="1" applyAlignment="1"/>
    <xf numFmtId="9" fontId="7" fillId="0" borderId="0" xfId="3" applyFont="1" applyAlignment="1"/>
    <xf numFmtId="44" fontId="7" fillId="0" borderId="0" xfId="0" applyNumberFormat="1" applyFont="1" applyAlignment="1"/>
    <xf numFmtId="44" fontId="7" fillId="0" borderId="0" xfId="2" applyFont="1" applyAlignment="1"/>
    <xf numFmtId="166" fontId="20" fillId="0" borderId="21" xfId="1" applyNumberFormat="1" applyFont="1" applyBorder="1" applyAlignment="1"/>
    <xf numFmtId="166" fontId="20" fillId="0" borderId="0" xfId="1" applyNumberFormat="1" applyFont="1" applyAlignment="1"/>
    <xf numFmtId="0" fontId="7" fillId="0" borderId="0" xfId="0" applyFont="1" applyBorder="1"/>
    <xf numFmtId="0" fontId="4" fillId="0" borderId="21" xfId="0" applyFont="1" applyBorder="1" applyAlignment="1">
      <alignment horizontal="center"/>
    </xf>
    <xf numFmtId="0" fontId="19" fillId="0" borderId="23" xfId="0" applyFont="1" applyBorder="1"/>
    <xf numFmtId="0" fontId="4" fillId="0" borderId="23" xfId="0" applyFont="1" applyBorder="1"/>
    <xf numFmtId="0" fontId="4" fillId="0" borderId="0" xfId="0" applyFont="1" applyBorder="1"/>
    <xf numFmtId="43" fontId="7" fillId="0" borderId="0" xfId="0" applyNumberFormat="1" applyFont="1" applyAlignment="1"/>
    <xf numFmtId="166" fontId="21" fillId="0" borderId="21" xfId="1" applyNumberFormat="1" applyFont="1" applyBorder="1" applyAlignment="1"/>
    <xf numFmtId="0" fontId="4" fillId="0" borderId="15" xfId="0" applyFont="1" applyBorder="1"/>
    <xf numFmtId="0" fontId="4" fillId="0" borderId="25" xfId="0" applyFont="1" applyBorder="1"/>
    <xf numFmtId="0" fontId="0" fillId="0" borderId="25" xfId="0" applyBorder="1"/>
    <xf numFmtId="167" fontId="7" fillId="0" borderId="0" xfId="0" applyNumberFormat="1" applyFont="1" applyAlignment="1"/>
    <xf numFmtId="166" fontId="18" fillId="0" borderId="0" xfId="1" applyNumberFormat="1" applyFont="1" applyAlignment="1"/>
    <xf numFmtId="166" fontId="24" fillId="0" borderId="0" xfId="1" applyNumberFormat="1" applyFont="1" applyAlignment="1"/>
    <xf numFmtId="166" fontId="20" fillId="0" borderId="23" xfId="1" applyNumberFormat="1" applyFont="1" applyBorder="1" applyProtection="1">
      <protection locked="0"/>
    </xf>
    <xf numFmtId="0" fontId="27" fillId="6" borderId="26" xfId="0" applyFont="1" applyFill="1" applyBorder="1" applyAlignment="1">
      <alignment horizontal="center" wrapText="1"/>
    </xf>
    <xf numFmtId="166" fontId="7" fillId="0" borderId="23" xfId="1" applyNumberFormat="1" applyFont="1" applyBorder="1" applyAlignment="1"/>
    <xf numFmtId="166" fontId="21" fillId="0" borderId="23" xfId="1" applyNumberFormat="1" applyFont="1" applyBorder="1" applyAlignment="1"/>
    <xf numFmtId="0" fontId="0" fillId="0" borderId="0" xfId="0"/>
    <xf numFmtId="0" fontId="32" fillId="0" borderId="0" xfId="6"/>
    <xf numFmtId="9" fontId="0" fillId="0" borderId="0" xfId="3" applyFont="1"/>
    <xf numFmtId="9" fontId="0" fillId="0" borderId="0" xfId="0" applyNumberFormat="1" applyAlignment="1">
      <alignment horizontal="center"/>
    </xf>
    <xf numFmtId="0" fontId="34" fillId="6" borderId="20" xfId="0" applyFont="1" applyFill="1" applyBorder="1" applyAlignment="1">
      <alignment horizontal="center"/>
    </xf>
    <xf numFmtId="0" fontId="40" fillId="0" borderId="0" xfId="0" applyFont="1" applyFill="1" applyBorder="1" applyAlignment="1"/>
    <xf numFmtId="0" fontId="34" fillId="0" borderId="0" xfId="0" applyFont="1" applyFill="1" applyBorder="1" applyAlignment="1"/>
    <xf numFmtId="0" fontId="25" fillId="0" borderId="21" xfId="0" applyFont="1" applyBorder="1" applyProtection="1">
      <protection locked="0"/>
    </xf>
    <xf numFmtId="0" fontId="0" fillId="0" borderId="14" xfId="0" applyBorder="1"/>
    <xf numFmtId="0" fontId="0" fillId="0" borderId="0" xfId="0" applyFill="1"/>
    <xf numFmtId="0" fontId="40" fillId="6" borderId="0" xfId="0" applyFont="1" applyFill="1" applyBorder="1" applyAlignment="1">
      <alignment horizontal="center"/>
    </xf>
    <xf numFmtId="0" fontId="30" fillId="6" borderId="0" xfId="0" applyFont="1" applyFill="1" applyBorder="1" applyAlignment="1">
      <alignment horizontal="center" wrapText="1"/>
    </xf>
    <xf numFmtId="0" fontId="0" fillId="0" borderId="0" xfId="0" applyBorder="1" applyAlignment="1">
      <alignment horizontal="left"/>
    </xf>
    <xf numFmtId="166" fontId="7" fillId="3" borderId="0" xfId="0" applyNumberFormat="1" applyFont="1" applyFill="1" applyBorder="1" applyAlignment="1" applyProtection="1">
      <alignment vertical="center"/>
    </xf>
    <xf numFmtId="166" fontId="7" fillId="0" borderId="14" xfId="1" applyNumberFormat="1" applyFont="1" applyBorder="1" applyAlignment="1" applyProtection="1">
      <alignment vertical="center"/>
    </xf>
    <xf numFmtId="166" fontId="7" fillId="0" borderId="20" xfId="1" applyNumberFormat="1" applyFont="1" applyBorder="1" applyAlignment="1" applyProtection="1">
      <alignment vertical="center"/>
    </xf>
    <xf numFmtId="166" fontId="7" fillId="3" borderId="21" xfId="1" applyNumberFormat="1" applyFont="1" applyFill="1" applyBorder="1" applyAlignment="1" applyProtection="1">
      <alignment vertical="center"/>
    </xf>
    <xf numFmtId="166" fontId="7" fillId="4" borderId="21" xfId="1" applyNumberFormat="1" applyFont="1" applyFill="1" applyBorder="1" applyAlignment="1" applyProtection="1">
      <alignment vertical="center"/>
      <protection locked="0"/>
    </xf>
    <xf numFmtId="166" fontId="7" fillId="0" borderId="19" xfId="1" applyNumberFormat="1" applyFont="1" applyBorder="1" applyAlignment="1" applyProtection="1">
      <alignment vertical="center"/>
    </xf>
    <xf numFmtId="166" fontId="7" fillId="3" borderId="14" xfId="1" applyNumberFormat="1" applyFont="1" applyFill="1" applyBorder="1" applyAlignment="1" applyProtection="1">
      <alignment vertical="center"/>
    </xf>
    <xf numFmtId="166" fontId="7" fillId="0" borderId="14" xfId="1" applyNumberFormat="1" applyFont="1" applyBorder="1" applyAlignment="1" applyProtection="1">
      <alignment vertical="center"/>
      <protection locked="0"/>
    </xf>
    <xf numFmtId="166" fontId="4" fillId="0" borderId="20" xfId="1" applyNumberFormat="1" applyFont="1" applyBorder="1" applyAlignment="1" applyProtection="1">
      <alignment vertical="center"/>
    </xf>
    <xf numFmtId="165" fontId="7" fillId="0" borderId="12" xfId="0" applyNumberFormat="1" applyFont="1" applyFill="1" applyBorder="1" applyAlignment="1" applyProtection="1">
      <alignment horizontal="center" vertical="center"/>
      <protection locked="0"/>
    </xf>
    <xf numFmtId="14" fontId="7" fillId="0" borderId="12" xfId="3" applyNumberFormat="1" applyFont="1" applyBorder="1" applyAlignment="1" applyProtection="1">
      <alignment horizontal="center" vertical="center"/>
      <protection locked="0"/>
    </xf>
    <xf numFmtId="3" fontId="7" fillId="0" borderId="11" xfId="1" applyNumberFormat="1" applyFont="1" applyBorder="1" applyAlignment="1" applyProtection="1">
      <alignment horizontal="center" vertical="center"/>
      <protection locked="0"/>
    </xf>
    <xf numFmtId="39" fontId="7" fillId="0" borderId="12" xfId="1" applyNumberFormat="1" applyFont="1" applyBorder="1" applyAlignment="1" applyProtection="1">
      <alignment horizontal="center" vertical="center"/>
      <protection locked="0"/>
    </xf>
    <xf numFmtId="166" fontId="7" fillId="0" borderId="12" xfId="1" applyNumberFormat="1" applyFont="1" applyFill="1" applyBorder="1" applyAlignment="1" applyProtection="1">
      <alignment horizontal="center" vertical="center"/>
      <protection locked="0"/>
    </xf>
    <xf numFmtId="0" fontId="7" fillId="0" borderId="12" xfId="0" applyFont="1" applyBorder="1" applyAlignment="1" applyProtection="1">
      <alignment horizontal="center" vertical="center"/>
      <protection locked="0"/>
    </xf>
    <xf numFmtId="9" fontId="7" fillId="0" borderId="12" xfId="3" applyFont="1" applyFill="1" applyBorder="1" applyAlignment="1" applyProtection="1">
      <alignment horizontal="center" vertical="center"/>
      <protection locked="0"/>
    </xf>
    <xf numFmtId="166" fontId="7" fillId="0" borderId="20" xfId="1" applyNumberFormat="1" applyFont="1" applyBorder="1" applyAlignment="1" applyProtection="1">
      <alignment vertical="center"/>
      <protection locked="0"/>
    </xf>
    <xf numFmtId="166" fontId="7" fillId="3" borderId="20" xfId="1" applyNumberFormat="1" applyFont="1" applyFill="1" applyBorder="1" applyAlignment="1" applyProtection="1">
      <alignment vertical="center"/>
    </xf>
    <xf numFmtId="166" fontId="4" fillId="0" borderId="19" xfId="1" applyNumberFormat="1" applyFont="1" applyBorder="1" applyAlignment="1" applyProtection="1">
      <alignment vertical="center"/>
    </xf>
    <xf numFmtId="166" fontId="7" fillId="3" borderId="18" xfId="1" applyNumberFormat="1" applyFont="1" applyFill="1" applyBorder="1" applyAlignment="1" applyProtection="1">
      <alignment vertical="center"/>
    </xf>
    <xf numFmtId="166" fontId="7" fillId="3" borderId="19" xfId="1" applyNumberFormat="1" applyFont="1" applyFill="1" applyBorder="1" applyAlignment="1" applyProtection="1">
      <alignment vertical="center"/>
    </xf>
    <xf numFmtId="166" fontId="4" fillId="0" borderId="26" xfId="0" applyNumberFormat="1" applyFont="1" applyBorder="1" applyAlignment="1" applyProtection="1">
      <alignment vertical="center"/>
    </xf>
    <xf numFmtId="166" fontId="7" fillId="0" borderId="18" xfId="0" applyNumberFormat="1" applyFont="1" applyBorder="1" applyAlignment="1" applyProtection="1">
      <alignment vertical="center"/>
    </xf>
    <xf numFmtId="0" fontId="7" fillId="0" borderId="21" xfId="0" applyFont="1" applyBorder="1" applyAlignment="1" applyProtection="1">
      <alignment horizontal="center" vertical="center"/>
    </xf>
    <xf numFmtId="166" fontId="4" fillId="0" borderId="21" xfId="0" applyNumberFormat="1" applyFont="1" applyBorder="1" applyAlignment="1" applyProtection="1">
      <alignment vertical="center"/>
    </xf>
    <xf numFmtId="0" fontId="7" fillId="0" borderId="14" xfId="0" applyFont="1" applyBorder="1" applyAlignment="1" applyProtection="1">
      <alignment horizontal="center" vertical="center"/>
    </xf>
    <xf numFmtId="166" fontId="4" fillId="0" borderId="14" xfId="0" applyNumberFormat="1" applyFont="1" applyBorder="1" applyAlignment="1" applyProtection="1">
      <alignment vertical="center"/>
    </xf>
    <xf numFmtId="0" fontId="7" fillId="0" borderId="17" xfId="0" applyFont="1" applyBorder="1" applyAlignment="1" applyProtection="1">
      <alignment horizontal="center" vertical="center"/>
    </xf>
    <xf numFmtId="166" fontId="7" fillId="0" borderId="14" xfId="1" applyNumberFormat="1" applyFont="1" applyFill="1" applyBorder="1" applyAlignment="1" applyProtection="1">
      <alignment vertical="center"/>
      <protection locked="0"/>
    </xf>
    <xf numFmtId="166" fontId="7" fillId="0" borderId="16" xfId="1" applyNumberFormat="1" applyFont="1" applyBorder="1" applyAlignment="1" applyProtection="1">
      <alignment vertical="center"/>
      <protection locked="0"/>
    </xf>
    <xf numFmtId="166" fontId="7" fillId="0" borderId="19" xfId="1" applyNumberFormat="1" applyFont="1" applyBorder="1" applyAlignment="1" applyProtection="1">
      <alignment vertical="center"/>
      <protection locked="0"/>
    </xf>
    <xf numFmtId="166" fontId="7" fillId="0" borderId="14" xfId="1" applyNumberFormat="1" applyFont="1" applyFill="1" applyBorder="1" applyAlignment="1" applyProtection="1">
      <alignment vertical="center"/>
    </xf>
    <xf numFmtId="166" fontId="4" fillId="0" borderId="19" xfId="0" applyNumberFormat="1" applyFont="1" applyBorder="1" applyAlignment="1" applyProtection="1">
      <alignment vertical="center"/>
    </xf>
    <xf numFmtId="166" fontId="4" fillId="0" borderId="20" xfId="0" applyNumberFormat="1" applyFont="1" applyBorder="1" applyAlignment="1" applyProtection="1">
      <alignment vertical="center"/>
    </xf>
    <xf numFmtId="0" fontId="30" fillId="6" borderId="20" xfId="0" applyFont="1" applyFill="1" applyBorder="1" applyAlignment="1">
      <alignment horizontal="center" vertical="center" wrapText="1"/>
    </xf>
    <xf numFmtId="0" fontId="11" fillId="0" borderId="23" xfId="0" applyFont="1" applyBorder="1" applyAlignment="1" applyProtection="1">
      <alignment vertical="center"/>
    </xf>
    <xf numFmtId="0" fontId="11" fillId="0" borderId="0" xfId="0" applyFont="1" applyBorder="1" applyAlignment="1" applyProtection="1">
      <alignment vertical="center"/>
    </xf>
    <xf numFmtId="166" fontId="7" fillId="0" borderId="23" xfId="1" applyNumberFormat="1" applyFont="1" applyFill="1" applyBorder="1" applyAlignment="1" applyProtection="1">
      <alignment vertical="center"/>
      <protection locked="0"/>
    </xf>
    <xf numFmtId="166" fontId="22" fillId="0" borderId="15" xfId="1" applyNumberFormat="1" applyFont="1" applyBorder="1" applyAlignment="1"/>
    <xf numFmtId="166" fontId="7" fillId="0" borderId="23" xfId="1" applyNumberFormat="1" applyFont="1" applyBorder="1" applyAlignment="1" applyProtection="1">
      <alignment vertical="center"/>
    </xf>
    <xf numFmtId="0" fontId="7" fillId="0" borderId="23" xfId="0" applyFont="1" applyBorder="1" applyAlignment="1"/>
    <xf numFmtId="0" fontId="7" fillId="0" borderId="0" xfId="0" applyFont="1" applyBorder="1" applyAlignment="1"/>
    <xf numFmtId="14" fontId="7" fillId="0" borderId="6" xfId="0" applyNumberFormat="1" applyFont="1" applyFill="1" applyBorder="1" applyAlignment="1" applyProtection="1">
      <alignment horizontal="center" vertical="center"/>
      <protection locked="0"/>
    </xf>
    <xf numFmtId="166" fontId="7" fillId="0" borderId="20" xfId="1" applyNumberFormat="1" applyFont="1" applyFill="1" applyBorder="1" applyAlignment="1" applyProtection="1">
      <alignment vertical="center"/>
      <protection locked="0"/>
    </xf>
    <xf numFmtId="0" fontId="6" fillId="0" borderId="12" xfId="0" applyFont="1" applyFill="1" applyBorder="1" applyAlignment="1" applyProtection="1">
      <alignment vertical="center"/>
      <protection locked="0"/>
    </xf>
    <xf numFmtId="3" fontId="7" fillId="0" borderId="12" xfId="1" applyNumberFormat="1" applyFont="1" applyBorder="1" applyAlignment="1" applyProtection="1">
      <alignment horizontal="center" vertical="center"/>
      <protection locked="0"/>
    </xf>
    <xf numFmtId="166" fontId="7" fillId="0" borderId="12" xfId="1" applyNumberFormat="1" applyFont="1" applyBorder="1" applyAlignment="1" applyProtection="1">
      <alignment horizontal="center" vertical="center" wrapText="1"/>
      <protection locked="0"/>
    </xf>
    <xf numFmtId="0" fontId="12" fillId="0" borderId="0" xfId="0" applyFont="1" applyAlignment="1" applyProtection="1">
      <protection locked="0"/>
    </xf>
    <xf numFmtId="0" fontId="13" fillId="0" borderId="0" xfId="0" applyFont="1" applyFill="1" applyAlignment="1" applyProtection="1">
      <protection locked="0"/>
    </xf>
    <xf numFmtId="9" fontId="14" fillId="0" borderId="0" xfId="3" applyFont="1" applyAlignment="1" applyProtection="1">
      <protection locked="0"/>
    </xf>
    <xf numFmtId="0" fontId="32" fillId="0" borderId="0" xfId="6" applyProtection="1">
      <protection locked="0"/>
    </xf>
    <xf numFmtId="0" fontId="0" fillId="0" borderId="0" xfId="0" applyBorder="1" applyProtection="1">
      <protection locked="0"/>
    </xf>
    <xf numFmtId="0" fontId="0" fillId="0" borderId="0" xfId="0" applyBorder="1" applyAlignment="1" applyProtection="1">
      <alignment vertical="center"/>
      <protection locked="0"/>
    </xf>
    <xf numFmtId="167" fontId="35" fillId="9" borderId="0" xfId="2" applyNumberFormat="1" applyFont="1" applyFill="1" applyBorder="1" applyAlignment="1" applyProtection="1">
      <alignment vertical="center"/>
      <protection locked="0"/>
    </xf>
    <xf numFmtId="167" fontId="0" fillId="0" borderId="0" xfId="2" applyNumberFormat="1" applyFont="1" applyBorder="1" applyAlignment="1" applyProtection="1">
      <alignment vertical="center"/>
      <protection locked="0"/>
    </xf>
    <xf numFmtId="0" fontId="0" fillId="9" borderId="20" xfId="0" applyFill="1" applyBorder="1" applyAlignment="1" applyProtection="1">
      <alignment vertical="center"/>
      <protection locked="0"/>
    </xf>
    <xf numFmtId="167" fontId="1" fillId="9" borderId="20" xfId="2" applyNumberFormat="1" applyFont="1" applyFill="1" applyBorder="1" applyAlignment="1" applyProtection="1">
      <alignment vertical="center"/>
      <protection locked="0"/>
    </xf>
    <xf numFmtId="167" fontId="0" fillId="8" borderId="20" xfId="2" applyNumberFormat="1" applyFont="1" applyFill="1" applyBorder="1" applyAlignment="1" applyProtection="1">
      <alignment vertical="center"/>
      <protection locked="0"/>
    </xf>
    <xf numFmtId="167" fontId="0" fillId="9" borderId="17" xfId="2" applyNumberFormat="1" applyFont="1" applyFill="1" applyBorder="1" applyAlignment="1" applyProtection="1">
      <alignment vertical="center"/>
      <protection locked="0"/>
    </xf>
    <xf numFmtId="167" fontId="0" fillId="9" borderId="20" xfId="2" applyNumberFormat="1" applyFont="1" applyFill="1" applyBorder="1" applyAlignment="1" applyProtection="1">
      <alignment vertical="center"/>
      <protection locked="0"/>
    </xf>
    <xf numFmtId="167" fontId="35" fillId="9" borderId="20" xfId="2" applyNumberFormat="1" applyFont="1" applyFill="1" applyBorder="1" applyAlignment="1" applyProtection="1">
      <alignment vertical="center"/>
      <protection locked="0"/>
    </xf>
    <xf numFmtId="167" fontId="0" fillId="9" borderId="14" xfId="2" applyNumberFormat="1" applyFont="1" applyFill="1" applyBorder="1" applyAlignment="1" applyProtection="1">
      <alignment vertical="center"/>
      <protection locked="0"/>
    </xf>
    <xf numFmtId="166" fontId="1" fillId="9" borderId="20" xfId="1" applyNumberFormat="1" applyFont="1" applyFill="1" applyBorder="1" applyAlignment="1" applyProtection="1">
      <alignment vertical="center"/>
      <protection locked="0"/>
    </xf>
    <xf numFmtId="0" fontId="0" fillId="9" borderId="19" xfId="0" applyFill="1" applyBorder="1" applyAlignment="1" applyProtection="1">
      <alignment vertical="center"/>
      <protection locked="0"/>
    </xf>
    <xf numFmtId="0" fontId="0" fillId="0" borderId="24" xfId="0" applyBorder="1" applyProtection="1">
      <protection locked="0"/>
    </xf>
    <xf numFmtId="0" fontId="0" fillId="9" borderId="14" xfId="0" applyFill="1" applyBorder="1" applyAlignment="1" applyProtection="1">
      <alignment vertical="center"/>
      <protection locked="0"/>
    </xf>
    <xf numFmtId="167" fontId="0" fillId="9" borderId="0" xfId="2" applyNumberFormat="1" applyFont="1" applyFill="1" applyBorder="1" applyAlignment="1" applyProtection="1">
      <alignment vertical="center"/>
      <protection locked="0"/>
    </xf>
    <xf numFmtId="0" fontId="0" fillId="0" borderId="0" xfId="0" applyFill="1" applyProtection="1">
      <protection locked="0"/>
    </xf>
    <xf numFmtId="0" fontId="0" fillId="0" borderId="26" xfId="0" applyBorder="1" applyAlignment="1" applyProtection="1">
      <alignment horizontal="left" vertical="center"/>
      <protection locked="0"/>
    </xf>
    <xf numFmtId="0" fontId="0" fillId="0" borderId="21" xfId="0" applyBorder="1" applyAlignment="1" applyProtection="1">
      <alignment horizontal="left" vertical="center"/>
      <protection locked="0"/>
    </xf>
    <xf numFmtId="0" fontId="0" fillId="0" borderId="14" xfId="0" applyBorder="1" applyAlignment="1" applyProtection="1">
      <alignment horizontal="left" vertical="center"/>
      <protection locked="0"/>
    </xf>
    <xf numFmtId="0" fontId="0" fillId="9" borderId="0" xfId="0" applyFill="1" applyBorder="1" applyAlignment="1" applyProtection="1">
      <alignment vertical="center"/>
      <protection locked="0"/>
    </xf>
    <xf numFmtId="167" fontId="1" fillId="9" borderId="17" xfId="2" applyNumberFormat="1" applyFont="1" applyFill="1" applyBorder="1" applyAlignment="1" applyProtection="1">
      <alignment vertical="center"/>
      <protection locked="0"/>
    </xf>
    <xf numFmtId="166" fontId="0" fillId="9" borderId="20" xfId="1" applyNumberFormat="1" applyFont="1" applyFill="1" applyBorder="1" applyAlignment="1" applyProtection="1">
      <alignment vertical="center"/>
      <protection locked="0"/>
    </xf>
    <xf numFmtId="166" fontId="0" fillId="9" borderId="20" xfId="1" applyNumberFormat="1" applyFont="1" applyFill="1" applyBorder="1" applyAlignment="1" applyProtection="1">
      <alignment horizontal="left" vertical="center"/>
      <protection locked="0"/>
    </xf>
    <xf numFmtId="0" fontId="34" fillId="0" borderId="0" xfId="0" applyFont="1" applyFill="1" applyBorder="1" applyAlignment="1" applyProtection="1">
      <protection locked="0"/>
    </xf>
    <xf numFmtId="0" fontId="40" fillId="0" borderId="0" xfId="0" applyFont="1" applyFill="1" applyBorder="1" applyAlignment="1" applyProtection="1">
      <protection locked="0"/>
    </xf>
    <xf numFmtId="9" fontId="0" fillId="9" borderId="20" xfId="3" applyFont="1" applyFill="1" applyBorder="1" applyAlignment="1" applyProtection="1">
      <alignment horizontal="center" vertical="center"/>
      <protection locked="0"/>
    </xf>
    <xf numFmtId="0" fontId="0" fillId="0" borderId="26" xfId="0" applyBorder="1"/>
    <xf numFmtId="0" fontId="23" fillId="0" borderId="22" xfId="0" applyFont="1" applyBorder="1"/>
    <xf numFmtId="0" fontId="0" fillId="0" borderId="21" xfId="0" applyBorder="1"/>
    <xf numFmtId="166" fontId="4" fillId="0" borderId="20" xfId="1" applyNumberFormat="1" applyFont="1" applyFill="1" applyBorder="1" applyAlignment="1"/>
    <xf numFmtId="0" fontId="23" fillId="0" borderId="0" xfId="0" applyFont="1" applyBorder="1"/>
    <xf numFmtId="166" fontId="7" fillId="0" borderId="14" xfId="1" applyNumberFormat="1" applyFont="1" applyBorder="1" applyAlignment="1"/>
    <xf numFmtId="166" fontId="4" fillId="0" borderId="20" xfId="1" applyNumberFormat="1" applyFont="1" applyBorder="1" applyAlignment="1"/>
    <xf numFmtId="0" fontId="7" fillId="0" borderId="14" xfId="0" applyFont="1" applyBorder="1" applyAlignment="1"/>
    <xf numFmtId="167" fontId="0" fillId="0" borderId="20" xfId="2" applyNumberFormat="1" applyFont="1" applyBorder="1"/>
    <xf numFmtId="0" fontId="40" fillId="0" borderId="0" xfId="0" applyFont="1" applyFill="1" applyBorder="1" applyAlignment="1" applyProtection="1">
      <alignment horizontal="center"/>
      <protection locked="0"/>
    </xf>
    <xf numFmtId="0" fontId="30" fillId="0" borderId="0" xfId="0" applyFont="1" applyFill="1" applyBorder="1" applyAlignment="1" applyProtection="1">
      <alignment horizontal="center" wrapText="1"/>
      <protection locked="0"/>
    </xf>
    <xf numFmtId="166" fontId="7" fillId="0" borderId="0" xfId="1" applyNumberFormat="1" applyFont="1" applyFill="1" applyBorder="1" applyAlignment="1"/>
    <xf numFmtId="0" fontId="17" fillId="5" borderId="18" xfId="0" applyFont="1" applyFill="1" applyBorder="1" applyAlignment="1"/>
    <xf numFmtId="0" fontId="34" fillId="0" borderId="0" xfId="0" applyFont="1" applyBorder="1"/>
    <xf numFmtId="166" fontId="4" fillId="0" borderId="20" xfId="0" applyNumberFormat="1" applyFont="1" applyBorder="1" applyAlignment="1"/>
    <xf numFmtId="0" fontId="6" fillId="0" borderId="10" xfId="0" applyFont="1" applyFill="1" applyBorder="1" applyAlignment="1" applyProtection="1">
      <alignment horizontal="left" vertical="center"/>
      <protection locked="0"/>
    </xf>
    <xf numFmtId="0" fontId="6" fillId="0" borderId="10" xfId="0" applyFont="1" applyFill="1" applyBorder="1" applyAlignment="1" applyProtection="1">
      <alignment vertical="center"/>
      <protection locked="0"/>
    </xf>
    <xf numFmtId="0" fontId="7" fillId="0" borderId="13" xfId="0" applyFont="1" applyBorder="1" applyAlignment="1" applyProtection="1">
      <alignment vertical="center"/>
      <protection locked="0"/>
    </xf>
    <xf numFmtId="166" fontId="4" fillId="0" borderId="0" xfId="1" applyNumberFormat="1" applyFont="1" applyAlignment="1"/>
    <xf numFmtId="0" fontId="4" fillId="0" borderId="0" xfId="0" applyFont="1" applyAlignment="1"/>
    <xf numFmtId="166" fontId="20" fillId="0" borderId="0" xfId="1" applyNumberFormat="1" applyFont="1" applyFill="1" applyBorder="1" applyAlignment="1"/>
    <xf numFmtId="0" fontId="34" fillId="0" borderId="23" xfId="0" applyFont="1" applyBorder="1"/>
    <xf numFmtId="166" fontId="21" fillId="0" borderId="0" xfId="1" applyNumberFormat="1" applyFont="1" applyFill="1" applyBorder="1" applyAlignment="1"/>
    <xf numFmtId="0" fontId="4" fillId="0" borderId="0" xfId="0" applyFont="1" applyBorder="1" applyAlignment="1">
      <alignment horizontal="left" indent="1"/>
    </xf>
    <xf numFmtId="166" fontId="4" fillId="0" borderId="14" xfId="1" applyNumberFormat="1" applyFont="1" applyBorder="1" applyAlignment="1"/>
    <xf numFmtId="166" fontId="21" fillId="0" borderId="24" xfId="1" applyNumberFormat="1" applyFont="1" applyBorder="1" applyAlignment="1"/>
    <xf numFmtId="0" fontId="7" fillId="0" borderId="18" xfId="0" applyFont="1" applyBorder="1" applyAlignment="1" applyProtection="1">
      <alignment horizontal="center" vertical="center"/>
    </xf>
    <xf numFmtId="0" fontId="0" fillId="0" borderId="0" xfId="0" applyAlignment="1">
      <alignment horizontal="center"/>
    </xf>
    <xf numFmtId="44" fontId="0" fillId="0" borderId="0" xfId="2" applyFont="1" applyBorder="1" applyAlignment="1">
      <alignment horizontal="center"/>
    </xf>
    <xf numFmtId="0" fontId="0" fillId="0" borderId="20" xfId="0" applyBorder="1"/>
    <xf numFmtId="44" fontId="0" fillId="0" borderId="0" xfId="2" applyFont="1" applyFill="1" applyBorder="1" applyAlignment="1">
      <alignment horizontal="center"/>
    </xf>
    <xf numFmtId="0" fontId="45" fillId="0" borderId="0" xfId="0" applyFont="1"/>
    <xf numFmtId="167" fontId="0" fillId="0" borderId="0" xfId="2" applyNumberFormat="1" applyFont="1"/>
    <xf numFmtId="0" fontId="27" fillId="7" borderId="26" xfId="0" applyFont="1" applyFill="1" applyBorder="1" applyAlignment="1">
      <alignment horizontal="center" wrapText="1"/>
    </xf>
    <xf numFmtId="9" fontId="0" fillId="0" borderId="20" xfId="3" applyFont="1" applyBorder="1" applyAlignment="1">
      <alignment horizontal="center"/>
    </xf>
    <xf numFmtId="0" fontId="46" fillId="0" borderId="0" xfId="0" applyFont="1" applyBorder="1"/>
    <xf numFmtId="0" fontId="12" fillId="0" borderId="0" xfId="0" applyFont="1" applyAlignment="1"/>
    <xf numFmtId="14" fontId="14" fillId="0" borderId="0" xfId="0" applyNumberFormat="1" applyFont="1" applyAlignment="1"/>
    <xf numFmtId="166" fontId="7" fillId="7" borderId="20" xfId="1" applyNumberFormat="1" applyFont="1" applyFill="1" applyBorder="1" applyAlignment="1"/>
    <xf numFmtId="166" fontId="7" fillId="0" borderId="23" xfId="1" applyNumberFormat="1" applyFont="1" applyFill="1" applyBorder="1" applyAlignment="1" applyProtection="1">
      <alignment vertical="center"/>
    </xf>
    <xf numFmtId="0" fontId="0" fillId="0" borderId="17" xfId="0" applyBorder="1"/>
    <xf numFmtId="0" fontId="0" fillId="0" borderId="19" xfId="0" applyBorder="1"/>
    <xf numFmtId="0" fontId="0" fillId="0" borderId="27" xfId="0" applyBorder="1"/>
    <xf numFmtId="0" fontId="0" fillId="0" borderId="28" xfId="0" applyBorder="1"/>
    <xf numFmtId="0" fontId="34" fillId="0" borderId="23" xfId="0" applyFont="1" applyBorder="1" applyAlignment="1">
      <alignment horizontal="left" indent="1"/>
    </xf>
    <xf numFmtId="0" fontId="34" fillId="0" borderId="15" xfId="0" applyFont="1" applyBorder="1" applyAlignment="1">
      <alignment horizontal="left" indent="1"/>
    </xf>
    <xf numFmtId="0" fontId="34" fillId="0" borderId="25" xfId="0" applyFont="1" applyBorder="1"/>
    <xf numFmtId="0" fontId="43" fillId="5" borderId="18" xfId="0" applyFont="1" applyFill="1" applyBorder="1" applyAlignment="1">
      <alignment horizontal="center"/>
    </xf>
    <xf numFmtId="0" fontId="43" fillId="5" borderId="19" xfId="0" applyFont="1" applyFill="1" applyBorder="1" applyAlignment="1">
      <alignment horizontal="center"/>
    </xf>
    <xf numFmtId="0" fontId="34" fillId="0" borderId="24" xfId="0" applyFont="1" applyBorder="1" applyAlignment="1">
      <alignment horizontal="center"/>
    </xf>
    <xf numFmtId="9" fontId="34" fillId="0" borderId="24" xfId="3" applyFont="1" applyBorder="1" applyAlignment="1">
      <alignment horizontal="center"/>
    </xf>
    <xf numFmtId="9" fontId="34" fillId="0" borderId="16" xfId="3" applyFont="1" applyBorder="1" applyAlignment="1">
      <alignment horizontal="center"/>
    </xf>
    <xf numFmtId="0" fontId="34" fillId="0" borderId="17" xfId="0" applyFont="1" applyBorder="1"/>
    <xf numFmtId="0" fontId="34" fillId="0" borderId="18" xfId="0" applyFont="1" applyBorder="1"/>
    <xf numFmtId="10" fontId="34" fillId="0" borderId="19" xfId="0" applyNumberFormat="1" applyFont="1" applyBorder="1" applyAlignment="1">
      <alignment horizontal="center"/>
    </xf>
    <xf numFmtId="9" fontId="34" fillId="0" borderId="19" xfId="0" applyNumberFormat="1" applyFont="1" applyBorder="1" applyAlignment="1">
      <alignment horizontal="center"/>
    </xf>
    <xf numFmtId="0" fontId="34" fillId="0" borderId="27" xfId="0" applyFont="1" applyBorder="1"/>
    <xf numFmtId="0" fontId="34" fillId="0" borderId="22" xfId="0" applyFont="1" applyBorder="1"/>
    <xf numFmtId="0" fontId="34" fillId="0" borderId="28" xfId="0" applyFont="1" applyBorder="1" applyAlignment="1">
      <alignment horizontal="center"/>
    </xf>
    <xf numFmtId="0" fontId="34" fillId="6" borderId="17" xfId="0" applyFont="1" applyFill="1" applyBorder="1" applyAlignment="1">
      <alignment horizontal="center"/>
    </xf>
    <xf numFmtId="0" fontId="34" fillId="6" borderId="19" xfId="0" applyFont="1" applyFill="1" applyBorder="1" applyAlignment="1">
      <alignment horizontal="center"/>
    </xf>
    <xf numFmtId="0" fontId="15" fillId="0" borderId="23" xfId="0" applyFont="1" applyBorder="1" applyAlignment="1">
      <alignment horizontal="left" indent="1"/>
    </xf>
    <xf numFmtId="0" fontId="15" fillId="0" borderId="17" xfId="0" applyFont="1" applyBorder="1"/>
    <xf numFmtId="0" fontId="15" fillId="0" borderId="18" xfId="0" applyFont="1" applyBorder="1"/>
    <xf numFmtId="0" fontId="17" fillId="5" borderId="17" xfId="0" applyFont="1" applyFill="1" applyBorder="1" applyAlignment="1">
      <alignment horizontal="center"/>
    </xf>
    <xf numFmtId="0" fontId="34" fillId="0" borderId="20" xfId="0" applyFont="1" applyFill="1" applyBorder="1"/>
    <xf numFmtId="166" fontId="39" fillId="8" borderId="20" xfId="1" applyNumberFormat="1" applyFont="1" applyFill="1" applyBorder="1" applyAlignment="1">
      <alignment vertical="center"/>
    </xf>
    <xf numFmtId="166" fontId="7" fillId="0" borderId="17" xfId="1" applyNumberFormat="1" applyFont="1" applyFill="1" applyBorder="1" applyAlignment="1" applyProtection="1">
      <alignment vertical="center"/>
      <protection locked="0"/>
    </xf>
    <xf numFmtId="166" fontId="7" fillId="0" borderId="20" xfId="1" applyNumberFormat="1" applyFont="1" applyFill="1" applyBorder="1" applyAlignment="1" applyProtection="1">
      <alignment vertical="center"/>
    </xf>
    <xf numFmtId="0" fontId="0" fillId="0" borderId="8" xfId="0" applyBorder="1"/>
    <xf numFmtId="0" fontId="47" fillId="0" borderId="0" xfId="0" applyFont="1"/>
    <xf numFmtId="0" fontId="47" fillId="0" borderId="0" xfId="0" applyFont="1" applyAlignment="1">
      <alignment horizontal="center"/>
    </xf>
    <xf numFmtId="0" fontId="47" fillId="0" borderId="0" xfId="0" applyFont="1" applyAlignment="1">
      <alignment horizontal="left" indent="1"/>
    </xf>
    <xf numFmtId="0" fontId="48" fillId="0" borderId="0" xfId="0" applyFont="1"/>
    <xf numFmtId="0" fontId="47" fillId="0" borderId="0" xfId="0" applyFont="1" applyBorder="1"/>
    <xf numFmtId="0" fontId="48" fillId="0" borderId="0" xfId="0" applyFont="1" applyBorder="1"/>
    <xf numFmtId="0" fontId="5" fillId="0" borderId="0" xfId="0" applyFont="1" applyAlignment="1"/>
    <xf numFmtId="14" fontId="47" fillId="0" borderId="0" xfId="0" applyNumberFormat="1" applyFont="1" applyAlignment="1">
      <alignment horizontal="center"/>
    </xf>
    <xf numFmtId="0" fontId="47" fillId="0" borderId="0" xfId="0" applyFont="1" applyFill="1"/>
    <xf numFmtId="0" fontId="47" fillId="0" borderId="22" xfId="0" applyFont="1" applyBorder="1"/>
    <xf numFmtId="0" fontId="47" fillId="0" borderId="21" xfId="0" applyFont="1" applyBorder="1" applyAlignment="1">
      <alignment horizontal="center"/>
    </xf>
    <xf numFmtId="0" fontId="49" fillId="0" borderId="0" xfId="6" applyFont="1"/>
    <xf numFmtId="0" fontId="47" fillId="0" borderId="23" xfId="0" applyFont="1" applyBorder="1"/>
    <xf numFmtId="0" fontId="47" fillId="0" borderId="23" xfId="0" applyFont="1" applyBorder="1" applyAlignment="1">
      <alignment horizontal="center"/>
    </xf>
    <xf numFmtId="0" fontId="47" fillId="0" borderId="14" xfId="0" applyFont="1" applyBorder="1" applyAlignment="1">
      <alignment horizontal="center"/>
    </xf>
    <xf numFmtId="0" fontId="47" fillId="0" borderId="0" xfId="0" applyFont="1" applyAlignment="1">
      <alignment vertical="center"/>
    </xf>
    <xf numFmtId="166" fontId="47" fillId="10" borderId="14" xfId="0" applyNumberFormat="1" applyFont="1" applyFill="1" applyBorder="1" applyAlignment="1">
      <alignment horizontal="center" vertical="center"/>
    </xf>
    <xf numFmtId="167" fontId="47" fillId="8" borderId="20" xfId="2" applyNumberFormat="1" applyFont="1" applyFill="1" applyBorder="1" applyAlignment="1">
      <alignment vertical="center"/>
    </xf>
    <xf numFmtId="0" fontId="47" fillId="0" borderId="23" xfId="0" applyFont="1" applyBorder="1" applyAlignment="1">
      <alignment vertical="center"/>
    </xf>
    <xf numFmtId="0" fontId="47" fillId="0" borderId="0" xfId="0" applyFont="1" applyBorder="1" applyAlignment="1">
      <alignment vertical="center"/>
    </xf>
    <xf numFmtId="167" fontId="47" fillId="0" borderId="0" xfId="2" applyNumberFormat="1" applyFont="1" applyBorder="1" applyAlignment="1">
      <alignment vertical="center"/>
    </xf>
    <xf numFmtId="0" fontId="47" fillId="9" borderId="20" xfId="0" applyFont="1" applyFill="1" applyBorder="1" applyAlignment="1">
      <alignment vertical="center"/>
    </xf>
    <xf numFmtId="0" fontId="47" fillId="0" borderId="0" xfId="0" applyFont="1" applyFill="1" applyBorder="1" applyAlignment="1">
      <alignment vertical="center"/>
    </xf>
    <xf numFmtId="166" fontId="47" fillId="0" borderId="0" xfId="0" applyNumberFormat="1" applyFont="1" applyBorder="1" applyAlignment="1">
      <alignment vertical="center"/>
    </xf>
    <xf numFmtId="0" fontId="48" fillId="0" borderId="15" xfId="0" applyFont="1" applyBorder="1" applyAlignment="1">
      <alignment vertical="center"/>
    </xf>
    <xf numFmtId="0" fontId="47" fillId="0" borderId="25" xfId="0" applyFont="1" applyBorder="1" applyAlignment="1">
      <alignment vertical="center"/>
    </xf>
    <xf numFmtId="166" fontId="47" fillId="0" borderId="25" xfId="0" applyNumberFormat="1" applyFont="1" applyBorder="1" applyAlignment="1">
      <alignment vertical="center"/>
    </xf>
    <xf numFmtId="167" fontId="51" fillId="8" borderId="17" xfId="2" applyNumberFormat="1" applyFont="1" applyFill="1" applyBorder="1" applyAlignment="1">
      <alignment vertical="center"/>
    </xf>
    <xf numFmtId="0" fontId="48" fillId="0" borderId="0" xfId="0" applyFont="1" applyBorder="1" applyAlignment="1">
      <alignment vertical="center"/>
    </xf>
    <xf numFmtId="167" fontId="51" fillId="0" borderId="0" xfId="2" applyNumberFormat="1" applyFont="1" applyFill="1" applyBorder="1" applyAlignment="1">
      <alignment vertical="center"/>
    </xf>
    <xf numFmtId="0" fontId="47" fillId="0" borderId="0" xfId="0" applyFont="1" applyBorder="1" applyAlignment="1">
      <alignment horizontal="left" vertical="center"/>
    </xf>
    <xf numFmtId="166" fontId="47" fillId="0" borderId="0" xfId="0" applyNumberFormat="1" applyFont="1" applyFill="1" applyBorder="1" applyAlignment="1">
      <alignment horizontal="center" vertical="center"/>
    </xf>
    <xf numFmtId="166" fontId="47" fillId="10" borderId="16" xfId="0" applyNumberFormat="1" applyFont="1" applyFill="1" applyBorder="1" applyAlignment="1">
      <alignment horizontal="center" vertical="center"/>
    </xf>
    <xf numFmtId="166" fontId="47" fillId="0" borderId="28" xfId="0" applyNumberFormat="1" applyFont="1" applyFill="1" applyBorder="1" applyAlignment="1">
      <alignment horizontal="center" vertical="center"/>
    </xf>
    <xf numFmtId="0" fontId="47" fillId="0" borderId="24" xfId="0" applyFont="1" applyBorder="1" applyAlignment="1">
      <alignment vertical="center"/>
    </xf>
    <xf numFmtId="0" fontId="47" fillId="0" borderId="24" xfId="0" applyFont="1" applyFill="1" applyBorder="1" applyAlignment="1">
      <alignment vertical="center"/>
    </xf>
    <xf numFmtId="166" fontId="47" fillId="0" borderId="24" xfId="0" applyNumberFormat="1" applyFont="1" applyBorder="1" applyAlignment="1">
      <alignment vertical="center"/>
    </xf>
    <xf numFmtId="166" fontId="47" fillId="0" borderId="16" xfId="0" applyNumberFormat="1" applyFont="1" applyBorder="1" applyAlignment="1">
      <alignment vertical="center"/>
    </xf>
    <xf numFmtId="167" fontId="51" fillId="8" borderId="18" xfId="2" applyNumberFormat="1" applyFont="1" applyFill="1" applyBorder="1" applyAlignment="1">
      <alignment vertical="center"/>
    </xf>
    <xf numFmtId="167" fontId="47" fillId="0" borderId="0" xfId="2" applyNumberFormat="1" applyFont="1" applyFill="1" applyBorder="1" applyAlignment="1">
      <alignment vertical="center"/>
    </xf>
    <xf numFmtId="0" fontId="47" fillId="0" borderId="23" xfId="0" applyFont="1" applyBorder="1" applyAlignment="1">
      <alignment horizontal="left" vertical="center" wrapText="1"/>
    </xf>
    <xf numFmtId="0" fontId="47" fillId="0" borderId="0" xfId="0" applyFont="1" applyBorder="1" applyAlignment="1">
      <alignment horizontal="left" vertical="center" wrapText="1"/>
    </xf>
    <xf numFmtId="0" fontId="47" fillId="0" borderId="23" xfId="0" applyFont="1" applyBorder="1" applyAlignment="1">
      <alignment horizontal="left" vertical="center"/>
    </xf>
    <xf numFmtId="168" fontId="47" fillId="11" borderId="20" xfId="3" applyNumberFormat="1" applyFont="1" applyFill="1" applyBorder="1" applyAlignment="1">
      <alignment vertical="center"/>
    </xf>
    <xf numFmtId="166" fontId="52" fillId="0" borderId="0" xfId="1" applyNumberFormat="1" applyFont="1" applyFill="1" applyBorder="1" applyAlignment="1">
      <alignment vertical="center"/>
    </xf>
    <xf numFmtId="0" fontId="48" fillId="6" borderId="17" xfId="0" applyFont="1" applyFill="1" applyBorder="1" applyAlignment="1">
      <alignment horizontal="left" vertical="center"/>
    </xf>
    <xf numFmtId="0" fontId="48" fillId="6" borderId="18" xfId="0" applyFont="1" applyFill="1" applyBorder="1" applyAlignment="1">
      <alignment horizontal="left" vertical="center"/>
    </xf>
    <xf numFmtId="0" fontId="48" fillId="6" borderId="20" xfId="0" applyFont="1" applyFill="1" applyBorder="1" applyAlignment="1">
      <alignment horizontal="center" vertical="center"/>
    </xf>
    <xf numFmtId="0" fontId="48" fillId="6" borderId="27" xfId="0" applyFont="1" applyFill="1" applyBorder="1" applyAlignment="1">
      <alignment horizontal="center" vertical="center"/>
    </xf>
    <xf numFmtId="0" fontId="48" fillId="6" borderId="28" xfId="0" applyFont="1" applyFill="1" applyBorder="1" applyAlignment="1">
      <alignment horizontal="center" vertical="center"/>
    </xf>
    <xf numFmtId="0" fontId="47" fillId="0" borderId="17" xfId="0" applyFont="1" applyFill="1" applyBorder="1" applyAlignment="1">
      <alignment vertical="center"/>
    </xf>
    <xf numFmtId="0" fontId="47" fillId="0" borderId="18" xfId="0" applyFont="1" applyFill="1" applyBorder="1" applyAlignment="1">
      <alignment vertical="center"/>
    </xf>
    <xf numFmtId="0" fontId="47" fillId="0" borderId="20" xfId="0" applyFont="1" applyFill="1" applyBorder="1" applyAlignment="1">
      <alignment vertical="center"/>
    </xf>
    <xf numFmtId="167" fontId="47" fillId="0" borderId="20" xfId="2" applyNumberFormat="1" applyFont="1" applyFill="1" applyBorder="1" applyAlignment="1">
      <alignment vertical="center"/>
    </xf>
    <xf numFmtId="0" fontId="47" fillId="0" borderId="17" xfId="0" applyFont="1" applyFill="1" applyBorder="1" applyAlignment="1">
      <alignment horizontal="left" vertical="center" indent="1"/>
    </xf>
    <xf numFmtId="167" fontId="47" fillId="13" borderId="20" xfId="2" applyNumberFormat="1" applyFont="1" applyFill="1" applyBorder="1" applyAlignment="1">
      <alignment vertical="center"/>
    </xf>
    <xf numFmtId="0" fontId="47" fillId="13" borderId="20" xfId="0" applyFont="1" applyFill="1" applyBorder="1" applyAlignment="1">
      <alignment vertical="center"/>
    </xf>
    <xf numFmtId="0" fontId="47" fillId="0" borderId="27" xfId="0" applyFont="1" applyBorder="1" applyAlignment="1">
      <alignment vertical="center"/>
    </xf>
    <xf numFmtId="0" fontId="47" fillId="0" borderId="22" xfId="0" applyFont="1" applyBorder="1" applyAlignment="1">
      <alignment vertical="center"/>
    </xf>
    <xf numFmtId="167" fontId="47" fillId="0" borderId="22" xfId="2" applyNumberFormat="1" applyFont="1" applyFill="1" applyBorder="1" applyAlignment="1">
      <alignment vertical="center"/>
    </xf>
    <xf numFmtId="166" fontId="47" fillId="0" borderId="0" xfId="1" applyNumberFormat="1" applyFont="1" applyFill="1" applyBorder="1" applyAlignment="1">
      <alignment vertical="center"/>
    </xf>
    <xf numFmtId="0" fontId="53" fillId="0" borderId="23" xfId="0" applyFont="1" applyBorder="1" applyAlignment="1">
      <alignment vertical="center"/>
    </xf>
    <xf numFmtId="0" fontId="53" fillId="0" borderId="15" xfId="0" applyFont="1" applyBorder="1" applyAlignment="1">
      <alignment vertical="center"/>
    </xf>
    <xf numFmtId="0" fontId="47" fillId="0" borderId="25" xfId="0" applyFont="1" applyFill="1" applyBorder="1" applyAlignment="1">
      <alignment vertical="center"/>
    </xf>
    <xf numFmtId="166" fontId="47" fillId="0" borderId="25" xfId="1" applyNumberFormat="1" applyFont="1" applyFill="1" applyBorder="1" applyAlignment="1">
      <alignment vertical="center"/>
    </xf>
    <xf numFmtId="167" fontId="51" fillId="8" borderId="20" xfId="2" applyNumberFormat="1" applyFont="1" applyFill="1" applyBorder="1" applyAlignment="1">
      <alignment vertical="center"/>
    </xf>
    <xf numFmtId="166" fontId="47" fillId="9" borderId="20" xfId="0" applyNumberFormat="1" applyFont="1" applyFill="1" applyBorder="1" applyAlignment="1">
      <alignment vertical="center"/>
    </xf>
    <xf numFmtId="43" fontId="47" fillId="0" borderId="0" xfId="1" applyFont="1" applyBorder="1" applyAlignment="1">
      <alignment vertical="center"/>
    </xf>
    <xf numFmtId="0" fontId="48" fillId="0" borderId="23" xfId="0" applyFont="1" applyBorder="1" applyAlignment="1">
      <alignment vertical="center"/>
    </xf>
    <xf numFmtId="167" fontId="47" fillId="0" borderId="25" xfId="2" applyNumberFormat="1" applyFont="1" applyBorder="1" applyAlignment="1">
      <alignment vertical="center"/>
    </xf>
    <xf numFmtId="166" fontId="47" fillId="0" borderId="0" xfId="1" applyNumberFormat="1" applyFont="1" applyBorder="1" applyAlignment="1">
      <alignment vertical="center"/>
    </xf>
    <xf numFmtId="0" fontId="47" fillId="0" borderId="16" xfId="0" applyFont="1" applyBorder="1" applyAlignment="1">
      <alignment vertical="center"/>
    </xf>
    <xf numFmtId="166" fontId="47" fillId="0" borderId="25" xfId="1" applyNumberFormat="1" applyFont="1" applyBorder="1" applyAlignment="1">
      <alignment vertical="center"/>
    </xf>
    <xf numFmtId="0" fontId="48" fillId="0" borderId="27" xfId="0" applyFont="1" applyFill="1" applyBorder="1" applyAlignment="1">
      <alignment horizontal="left" vertical="center"/>
    </xf>
    <xf numFmtId="0" fontId="48" fillId="0" borderId="22" xfId="0" applyFont="1" applyFill="1" applyBorder="1" applyAlignment="1">
      <alignment horizontal="left" vertical="center"/>
    </xf>
    <xf numFmtId="0" fontId="48" fillId="0" borderId="18" xfId="0" applyFont="1" applyFill="1" applyBorder="1" applyAlignment="1">
      <alignment horizontal="left" vertical="center"/>
    </xf>
    <xf numFmtId="0" fontId="48" fillId="0" borderId="19" xfId="0" applyFont="1" applyFill="1" applyBorder="1" applyAlignment="1">
      <alignment horizontal="left" vertical="center"/>
    </xf>
    <xf numFmtId="0" fontId="47" fillId="0" borderId="23" xfId="0" applyFont="1" applyFill="1" applyBorder="1" applyAlignment="1">
      <alignment vertical="center"/>
    </xf>
    <xf numFmtId="0" fontId="47" fillId="0" borderId="15" xfId="0" applyFont="1" applyBorder="1" applyAlignment="1">
      <alignment vertical="center"/>
    </xf>
    <xf numFmtId="0" fontId="50" fillId="0" borderId="0" xfId="0" applyFont="1" applyFill="1" applyBorder="1" applyAlignment="1">
      <alignment horizontal="center"/>
    </xf>
    <xf numFmtId="0" fontId="54" fillId="6" borderId="20" xfId="0" applyFont="1" applyFill="1" applyBorder="1" applyAlignment="1">
      <alignment horizontal="center" vertical="center" wrapText="1"/>
    </xf>
    <xf numFmtId="0" fontId="54" fillId="0" borderId="0" xfId="0" applyFont="1" applyFill="1" applyBorder="1" applyAlignment="1">
      <alignment horizontal="center" wrapText="1"/>
    </xf>
    <xf numFmtId="0" fontId="47" fillId="0" borderId="20" xfId="0" applyFont="1" applyBorder="1" applyAlignment="1">
      <alignment vertical="center"/>
    </xf>
    <xf numFmtId="167" fontId="47" fillId="0" borderId="20" xfId="2" applyNumberFormat="1" applyFont="1" applyBorder="1" applyAlignment="1">
      <alignment vertical="center"/>
    </xf>
    <xf numFmtId="0" fontId="47" fillId="0" borderId="0" xfId="0" applyFont="1" applyFill="1" applyBorder="1" applyAlignment="1">
      <alignment horizontal="left"/>
    </xf>
    <xf numFmtId="0" fontId="47" fillId="0" borderId="0" xfId="0" applyFont="1" applyBorder="1" applyAlignment="1">
      <alignment horizontal="left"/>
    </xf>
    <xf numFmtId="0" fontId="48" fillId="0" borderId="17" xfId="0" applyFont="1" applyBorder="1" applyAlignment="1">
      <alignment horizontal="left" vertical="center"/>
    </xf>
    <xf numFmtId="0" fontId="47" fillId="0" borderId="18" xfId="0" applyFont="1" applyBorder="1" applyAlignment="1">
      <alignment vertical="center"/>
    </xf>
    <xf numFmtId="0" fontId="48" fillId="6" borderId="17" xfId="0" applyFont="1" applyFill="1" applyBorder="1" applyAlignment="1">
      <alignment vertical="center"/>
    </xf>
    <xf numFmtId="0" fontId="48" fillId="6" borderId="18" xfId="0" applyFont="1" applyFill="1" applyBorder="1" applyAlignment="1">
      <alignment vertical="center"/>
    </xf>
    <xf numFmtId="167" fontId="48" fillId="0" borderId="20" xfId="2" applyNumberFormat="1" applyFont="1" applyFill="1" applyBorder="1" applyAlignment="1">
      <alignment horizontal="center" vertical="center"/>
    </xf>
    <xf numFmtId="0" fontId="48" fillId="0" borderId="20" xfId="0" applyFont="1" applyFill="1" applyBorder="1" applyAlignment="1">
      <alignment horizontal="center" vertical="center"/>
    </xf>
    <xf numFmtId="44" fontId="47" fillId="12" borderId="20" xfId="0" applyNumberFormat="1" applyFont="1" applyFill="1" applyBorder="1" applyAlignment="1">
      <alignment vertical="center"/>
    </xf>
    <xf numFmtId="167" fontId="52" fillId="0" borderId="0" xfId="2" applyNumberFormat="1" applyFont="1" applyFill="1" applyBorder="1" applyAlignment="1">
      <alignment vertical="center"/>
    </xf>
    <xf numFmtId="0" fontId="47" fillId="0" borderId="23" xfId="0" applyFont="1" applyFill="1" applyBorder="1" applyAlignment="1">
      <alignment horizontal="left" vertical="center"/>
    </xf>
    <xf numFmtId="0" fontId="47" fillId="0" borderId="24" xfId="0" applyFont="1" applyFill="1" applyBorder="1" applyAlignment="1">
      <alignment horizontal="left" vertical="center"/>
    </xf>
    <xf numFmtId="0" fontId="47" fillId="0" borderId="19" xfId="0" applyFont="1" applyFill="1" applyBorder="1" applyAlignment="1">
      <alignment vertical="center"/>
    </xf>
    <xf numFmtId="166" fontId="47" fillId="12" borderId="20" xfId="1" applyNumberFormat="1" applyFont="1" applyFill="1" applyBorder="1" applyAlignment="1">
      <alignment vertical="center"/>
    </xf>
    <xf numFmtId="167" fontId="47" fillId="12" borderId="20" xfId="2" applyNumberFormat="1" applyFont="1" applyFill="1" applyBorder="1" applyAlignment="1">
      <alignment vertical="center"/>
    </xf>
    <xf numFmtId="167" fontId="55" fillId="0" borderId="20" xfId="2" applyNumberFormat="1" applyFont="1" applyFill="1" applyBorder="1" applyAlignment="1">
      <alignment horizontal="center" vertical="center"/>
    </xf>
    <xf numFmtId="0" fontId="55" fillId="0" borderId="20" xfId="0" applyFont="1" applyFill="1" applyBorder="1" applyAlignment="1">
      <alignment horizontal="center" vertical="center"/>
    </xf>
    <xf numFmtId="0" fontId="48" fillId="0" borderId="21" xfId="0" applyFont="1" applyBorder="1" applyAlignment="1">
      <alignment horizontal="center"/>
    </xf>
    <xf numFmtId="9" fontId="4" fillId="0" borderId="0" xfId="3" applyFont="1" applyAlignment="1"/>
    <xf numFmtId="166" fontId="21" fillId="0" borderId="0" xfId="1" applyNumberFormat="1" applyFont="1" applyAlignment="1"/>
    <xf numFmtId="166" fontId="4" fillId="0" borderId="14" xfId="1" applyNumberFormat="1" applyFont="1" applyFill="1" applyBorder="1" applyAlignment="1"/>
    <xf numFmtId="166" fontId="7" fillId="0" borderId="23" xfId="1" applyNumberFormat="1" applyFont="1" applyBorder="1" applyAlignment="1" applyProtection="1">
      <alignment vertical="center"/>
      <protection locked="0"/>
    </xf>
    <xf numFmtId="0" fontId="56" fillId="0" borderId="23" xfId="0" applyFont="1" applyBorder="1"/>
    <xf numFmtId="0" fontId="56" fillId="0" borderId="23" xfId="0" applyFont="1" applyBorder="1" applyAlignment="1">
      <alignment horizontal="left" indent="1"/>
    </xf>
    <xf numFmtId="0" fontId="56" fillId="0" borderId="0" xfId="0" applyFont="1" applyAlignment="1">
      <alignment horizontal="left" indent="1"/>
    </xf>
    <xf numFmtId="0" fontId="56" fillId="0" borderId="21" xfId="0" applyFont="1" applyBorder="1" applyAlignment="1">
      <alignment horizontal="center"/>
    </xf>
    <xf numFmtId="0" fontId="53" fillId="0" borderId="21" xfId="0" applyFont="1" applyBorder="1" applyAlignment="1">
      <alignment horizontal="center"/>
    </xf>
    <xf numFmtId="0" fontId="56" fillId="0" borderId="23" xfId="0" applyFont="1" applyBorder="1" applyAlignment="1">
      <alignment horizontal="center"/>
    </xf>
    <xf numFmtId="0" fontId="53" fillId="0" borderId="17" xfId="0" applyFont="1" applyFill="1" applyBorder="1" applyAlignment="1">
      <alignment vertical="center"/>
    </xf>
    <xf numFmtId="0" fontId="47" fillId="0" borderId="24" xfId="0" applyFont="1" applyBorder="1" applyAlignment="1">
      <alignment horizontal="center" vertical="center"/>
    </xf>
    <xf numFmtId="0" fontId="47" fillId="0" borderId="26" xfId="0" applyFont="1" applyBorder="1"/>
    <xf numFmtId="0" fontId="47" fillId="0" borderId="26" xfId="0" applyFont="1" applyBorder="1" applyAlignment="1">
      <alignment horizontal="center"/>
    </xf>
    <xf numFmtId="0" fontId="47" fillId="0" borderId="21" xfId="0" applyFont="1" applyBorder="1"/>
    <xf numFmtId="0" fontId="48" fillId="0" borderId="0" xfId="0" applyFont="1" applyFill="1" applyBorder="1" applyAlignment="1">
      <alignment horizontal="left" indent="1"/>
    </xf>
    <xf numFmtId="0" fontId="48" fillId="0" borderId="21" xfId="0" applyFont="1" applyBorder="1"/>
    <xf numFmtId="0" fontId="47" fillId="0" borderId="21" xfId="0" applyFont="1" applyFill="1" applyBorder="1" applyAlignment="1">
      <alignment horizontal="center"/>
    </xf>
    <xf numFmtId="166" fontId="47" fillId="0" borderId="21" xfId="1" applyNumberFormat="1" applyFont="1" applyFill="1" applyBorder="1"/>
    <xf numFmtId="166" fontId="47" fillId="0" borderId="14" xfId="1" applyNumberFormat="1" applyFont="1" applyFill="1" applyBorder="1"/>
    <xf numFmtId="0" fontId="47" fillId="0" borderId="0" xfId="0" applyFont="1" applyFill="1" applyBorder="1" applyAlignment="1">
      <alignment horizontal="left" indent="2"/>
    </xf>
    <xf numFmtId="0" fontId="48" fillId="0" borderId="0" xfId="0" applyFont="1" applyFill="1" applyBorder="1" applyAlignment="1">
      <alignment horizontal="left" indent="2"/>
    </xf>
    <xf numFmtId="0" fontId="14" fillId="0" borderId="0" xfId="0" applyFont="1" applyBorder="1"/>
    <xf numFmtId="0" fontId="48" fillId="0" borderId="0" xfId="0" applyFont="1" applyBorder="1" applyAlignment="1">
      <alignment horizontal="left" indent="2"/>
    </xf>
    <xf numFmtId="167" fontId="48" fillId="0" borderId="21" xfId="0" applyNumberFormat="1" applyFont="1" applyBorder="1"/>
    <xf numFmtId="0" fontId="47" fillId="0" borderId="0" xfId="0" applyFont="1" applyBorder="1" applyAlignment="1">
      <alignment horizontal="left" indent="2"/>
    </xf>
    <xf numFmtId="167" fontId="47" fillId="0" borderId="21" xfId="0" applyNumberFormat="1" applyFont="1" applyBorder="1"/>
    <xf numFmtId="167" fontId="47" fillId="0" borderId="23" xfId="0" applyNumberFormat="1" applyFont="1" applyBorder="1"/>
    <xf numFmtId="0" fontId="47" fillId="0" borderId="14" xfId="0" applyFont="1" applyBorder="1"/>
    <xf numFmtId="0" fontId="47" fillId="0" borderId="25" xfId="0" applyFont="1" applyBorder="1"/>
    <xf numFmtId="0" fontId="53" fillId="0" borderId="0" xfId="0" applyFont="1" applyBorder="1" applyAlignment="1">
      <alignment horizontal="center" vertical="center" wrapText="1"/>
    </xf>
    <xf numFmtId="0" fontId="53" fillId="0" borderId="24" xfId="0" applyFont="1" applyBorder="1" applyAlignment="1">
      <alignment horizontal="center" vertical="center" wrapText="1"/>
    </xf>
    <xf numFmtId="167" fontId="47" fillId="10" borderId="14" xfId="2" applyNumberFormat="1" applyFont="1" applyFill="1" applyBorder="1" applyAlignment="1">
      <alignment horizontal="center" vertical="center"/>
    </xf>
    <xf numFmtId="0" fontId="47" fillId="0" borderId="20" xfId="0" applyFont="1" applyBorder="1" applyAlignment="1">
      <alignment horizontal="left" vertical="center" indent="1"/>
    </xf>
    <xf numFmtId="0" fontId="53" fillId="0" borderId="20" xfId="0" applyFont="1" applyBorder="1" applyAlignment="1">
      <alignment horizontal="center" vertical="center" wrapText="1"/>
    </xf>
    <xf numFmtId="0" fontId="47" fillId="0" borderId="20" xfId="0" applyFont="1" applyBorder="1" applyAlignment="1">
      <alignment horizontal="left" vertical="center" wrapText="1" indent="1"/>
    </xf>
    <xf numFmtId="0" fontId="48" fillId="0" borderId="20" xfId="0" applyFont="1" applyBorder="1" applyAlignment="1">
      <alignment vertical="center"/>
    </xf>
    <xf numFmtId="167" fontId="47" fillId="0" borderId="19" xfId="2" applyNumberFormat="1" applyFont="1" applyFill="1" applyBorder="1" applyAlignment="1">
      <alignment vertical="center"/>
    </xf>
    <xf numFmtId="44" fontId="47" fillId="0" borderId="0" xfId="2" applyFont="1" applyFill="1" applyBorder="1" applyAlignment="1">
      <alignment vertical="center"/>
    </xf>
    <xf numFmtId="167" fontId="54" fillId="6" borderId="20" xfId="2" applyNumberFormat="1" applyFont="1" applyFill="1" applyBorder="1" applyAlignment="1">
      <alignment horizontal="center" vertical="center" wrapText="1"/>
    </xf>
    <xf numFmtId="0" fontId="48" fillId="0" borderId="27" xfId="0" applyFont="1" applyBorder="1" applyAlignment="1">
      <alignment vertical="center"/>
    </xf>
    <xf numFmtId="167" fontId="47" fillId="0" borderId="22" xfId="2" applyNumberFormat="1" applyFont="1" applyBorder="1" applyAlignment="1">
      <alignment vertical="center"/>
    </xf>
    <xf numFmtId="166" fontId="47" fillId="0" borderId="22" xfId="1" applyNumberFormat="1" applyFont="1" applyFill="1" applyBorder="1" applyAlignment="1">
      <alignment vertical="center"/>
    </xf>
    <xf numFmtId="0" fontId="47" fillId="0" borderId="28" xfId="0" applyFont="1" applyBorder="1" applyAlignment="1">
      <alignment horizontal="center" vertical="center"/>
    </xf>
    <xf numFmtId="44" fontId="47" fillId="0" borderId="0" xfId="2" applyFont="1" applyBorder="1" applyAlignment="1">
      <alignment horizontal="left" vertical="center"/>
    </xf>
    <xf numFmtId="167" fontId="51" fillId="0" borderId="25" xfId="2" applyNumberFormat="1" applyFont="1" applyFill="1" applyBorder="1" applyAlignment="1">
      <alignment vertical="center"/>
    </xf>
    <xf numFmtId="0" fontId="47" fillId="0" borderId="16" xfId="0" applyFont="1" applyBorder="1" applyAlignment="1">
      <alignment horizontal="center" vertical="center"/>
    </xf>
    <xf numFmtId="167" fontId="47" fillId="0" borderId="25" xfId="2" applyNumberFormat="1" applyFont="1" applyFill="1" applyBorder="1" applyAlignment="1">
      <alignment vertical="center"/>
    </xf>
    <xf numFmtId="0" fontId="47" fillId="0" borderId="15" xfId="0" applyFont="1" applyFill="1" applyBorder="1" applyAlignment="1">
      <alignment vertical="center"/>
    </xf>
    <xf numFmtId="0" fontId="14" fillId="0" borderId="20" xfId="0" applyFont="1" applyBorder="1" applyAlignment="1">
      <alignment vertical="center"/>
    </xf>
    <xf numFmtId="0" fontId="14" fillId="0" borderId="23" xfId="0" applyFont="1" applyBorder="1" applyAlignment="1">
      <alignment vertical="center"/>
    </xf>
    <xf numFmtId="0" fontId="57" fillId="0" borderId="23" xfId="0" applyFont="1" applyBorder="1" applyAlignment="1">
      <alignment vertical="center"/>
    </xf>
    <xf numFmtId="0" fontId="14" fillId="0" borderId="23" xfId="0" applyFont="1" applyBorder="1" applyAlignment="1">
      <alignment horizontal="left" vertical="center"/>
    </xf>
    <xf numFmtId="167" fontId="47" fillId="8" borderId="18" xfId="2" applyNumberFormat="1" applyFont="1" applyFill="1" applyBorder="1" applyAlignment="1">
      <alignment vertical="center"/>
    </xf>
    <xf numFmtId="167" fontId="47" fillId="0" borderId="0" xfId="1" applyNumberFormat="1" applyFont="1" applyFill="1" applyBorder="1" applyAlignment="1">
      <alignment vertical="center"/>
    </xf>
    <xf numFmtId="167" fontId="47" fillId="8" borderId="17" xfId="2" applyNumberFormat="1" applyFont="1" applyFill="1" applyBorder="1" applyAlignment="1">
      <alignment vertical="center"/>
    </xf>
    <xf numFmtId="0" fontId="19" fillId="0" borderId="0" xfId="0" applyFont="1" applyBorder="1"/>
    <xf numFmtId="0" fontId="19" fillId="0" borderId="23" xfId="0" applyFont="1" applyBorder="1" applyAlignment="1">
      <alignment horizontal="left" vertical="top" indent="1"/>
    </xf>
    <xf numFmtId="0" fontId="19" fillId="0" borderId="0" xfId="0" applyFont="1" applyBorder="1" applyAlignment="1">
      <alignment horizontal="left" indent="1"/>
    </xf>
    <xf numFmtId="0" fontId="14" fillId="0" borderId="0" xfId="0" applyFont="1" applyBorder="1" applyAlignment="1">
      <alignment horizontal="left" indent="1"/>
    </xf>
    <xf numFmtId="0" fontId="14" fillId="0" borderId="0" xfId="0" applyFont="1" applyFill="1" applyBorder="1" applyAlignment="1">
      <alignment horizontal="left" indent="1"/>
    </xf>
    <xf numFmtId="0" fontId="14" fillId="0" borderId="23" xfId="0" applyFont="1" applyBorder="1"/>
    <xf numFmtId="0" fontId="58" fillId="0" borderId="0" xfId="0" applyFont="1" applyBorder="1" applyAlignment="1" applyProtection="1">
      <alignment vertical="center"/>
    </xf>
    <xf numFmtId="0" fontId="19" fillId="0" borderId="0" xfId="0" applyFont="1" applyBorder="1" applyAlignment="1">
      <alignment horizontal="left" indent="2"/>
    </xf>
    <xf numFmtId="166" fontId="19" fillId="0" borderId="20" xfId="1" applyNumberFormat="1" applyFont="1" applyFill="1" applyBorder="1" applyAlignment="1"/>
    <xf numFmtId="166" fontId="59" fillId="0" borderId="21" xfId="1" applyNumberFormat="1" applyFont="1" applyFill="1" applyBorder="1" applyAlignment="1"/>
    <xf numFmtId="166" fontId="14" fillId="0" borderId="21" xfId="1" applyNumberFormat="1" applyFont="1" applyFill="1" applyBorder="1" applyAlignment="1"/>
    <xf numFmtId="166" fontId="19" fillId="0" borderId="26" xfId="1" applyNumberFormat="1" applyFont="1" applyFill="1" applyBorder="1" applyAlignment="1"/>
    <xf numFmtId="166" fontId="14" fillId="0" borderId="21" xfId="1" applyNumberFormat="1" applyFont="1" applyBorder="1" applyAlignment="1"/>
    <xf numFmtId="166" fontId="14" fillId="0" borderId="14" xfId="1" applyNumberFormat="1" applyFont="1" applyBorder="1" applyAlignment="1"/>
    <xf numFmtId="166" fontId="60" fillId="0" borderId="21" xfId="1" applyNumberFormat="1" applyFont="1" applyFill="1" applyBorder="1" applyAlignment="1"/>
    <xf numFmtId="166" fontId="19" fillId="0" borderId="20" xfId="1" applyNumberFormat="1" applyFont="1" applyBorder="1" applyAlignment="1"/>
    <xf numFmtId="166" fontId="19" fillId="0" borderId="21" xfId="1" applyNumberFormat="1" applyFont="1" applyFill="1" applyBorder="1" applyAlignment="1"/>
    <xf numFmtId="166" fontId="19" fillId="0" borderId="14" xfId="1" applyNumberFormat="1" applyFont="1" applyBorder="1" applyAlignment="1"/>
    <xf numFmtId="166" fontId="14" fillId="0" borderId="20" xfId="1" applyNumberFormat="1" applyFont="1" applyBorder="1" applyAlignment="1"/>
    <xf numFmtId="166" fontId="19" fillId="0" borderId="21" xfId="1" applyNumberFormat="1" applyFont="1" applyBorder="1" applyAlignment="1"/>
    <xf numFmtId="166" fontId="60" fillId="0" borderId="21" xfId="1" applyNumberFormat="1" applyFont="1" applyBorder="1" applyAlignment="1"/>
    <xf numFmtId="166" fontId="58" fillId="0" borderId="21" xfId="1" applyNumberFormat="1" applyFont="1" applyBorder="1" applyAlignment="1"/>
    <xf numFmtId="0" fontId="32" fillId="0" borderId="0" xfId="6" applyAlignment="1"/>
    <xf numFmtId="0" fontId="7" fillId="0" borderId="0" xfId="0" applyFont="1" applyProtection="1">
      <protection locked="0"/>
    </xf>
    <xf numFmtId="167" fontId="7" fillId="0" borderId="0" xfId="2" applyNumberFormat="1" applyFont="1" applyBorder="1" applyProtection="1">
      <protection locked="0"/>
    </xf>
    <xf numFmtId="167" fontId="7" fillId="0" borderId="23" xfId="2" applyNumberFormat="1" applyFont="1" applyBorder="1" applyProtection="1">
      <protection locked="0"/>
    </xf>
    <xf numFmtId="167" fontId="7" fillId="0" borderId="25" xfId="2" applyNumberFormat="1" applyFont="1" applyBorder="1" applyProtection="1">
      <protection locked="0"/>
    </xf>
    <xf numFmtId="167" fontId="7" fillId="0" borderId="15" xfId="2" applyNumberFormat="1" applyFont="1" applyBorder="1" applyProtection="1">
      <protection locked="0"/>
    </xf>
    <xf numFmtId="167" fontId="19" fillId="0" borderId="32" xfId="2" applyNumberFormat="1" applyFont="1" applyFill="1" applyBorder="1" applyAlignment="1"/>
    <xf numFmtId="0" fontId="61" fillId="0" borderId="0" xfId="0" applyFont="1"/>
    <xf numFmtId="0" fontId="47" fillId="0" borderId="24" xfId="0" applyFont="1" applyBorder="1"/>
    <xf numFmtId="9" fontId="47" fillId="11" borderId="20" xfId="3" applyFont="1" applyFill="1" applyBorder="1" applyAlignment="1">
      <alignment horizontal="right" vertical="center"/>
    </xf>
    <xf numFmtId="166" fontId="47" fillId="10" borderId="20" xfId="0" applyNumberFormat="1" applyFont="1" applyFill="1" applyBorder="1" applyAlignment="1">
      <alignment horizontal="center" vertical="center"/>
    </xf>
    <xf numFmtId="0" fontId="63" fillId="0" borderId="20" xfId="0" applyFont="1" applyFill="1" applyBorder="1" applyAlignment="1">
      <alignment horizontal="center" vertical="center"/>
    </xf>
    <xf numFmtId="0" fontId="56" fillId="0" borderId="21" xfId="0" applyFont="1" applyFill="1" applyBorder="1" applyAlignment="1">
      <alignment horizontal="center"/>
    </xf>
    <xf numFmtId="0" fontId="34" fillId="9" borderId="20" xfId="0" applyFont="1" applyFill="1" applyBorder="1" applyAlignment="1" applyProtection="1">
      <alignment horizontal="center"/>
      <protection locked="0"/>
    </xf>
    <xf numFmtId="0" fontId="34" fillId="0" borderId="0" xfId="0" applyFont="1" applyFill="1" applyBorder="1" applyProtection="1">
      <protection locked="0"/>
    </xf>
    <xf numFmtId="0" fontId="34" fillId="0" borderId="0" xfId="0" applyFont="1" applyProtection="1">
      <protection locked="0"/>
    </xf>
    <xf numFmtId="14" fontId="34" fillId="9" borderId="20" xfId="0" applyNumberFormat="1" applyFont="1" applyFill="1" applyBorder="1" applyAlignment="1" applyProtection="1">
      <alignment horizontal="center"/>
      <protection locked="0"/>
    </xf>
    <xf numFmtId="10" fontId="34" fillId="9" borderId="20" xfId="0" applyNumberFormat="1" applyFont="1" applyFill="1" applyBorder="1" applyAlignment="1" applyProtection="1">
      <alignment horizontal="center"/>
      <protection locked="0"/>
    </xf>
    <xf numFmtId="9" fontId="34" fillId="0" borderId="0" xfId="0" applyNumberFormat="1" applyFont="1" applyAlignment="1" applyProtection="1">
      <alignment horizontal="center"/>
      <protection locked="0"/>
    </xf>
    <xf numFmtId="9" fontId="34" fillId="9" borderId="20" xfId="3" applyFont="1" applyFill="1" applyBorder="1" applyAlignment="1" applyProtection="1">
      <alignment horizontal="center"/>
      <protection locked="0"/>
    </xf>
    <xf numFmtId="9" fontId="34" fillId="0" borderId="0" xfId="3" applyFont="1" applyAlignment="1" applyProtection="1">
      <alignment horizontal="center"/>
      <protection locked="0"/>
    </xf>
    <xf numFmtId="44" fontId="0" fillId="9" borderId="20" xfId="2" applyFont="1" applyFill="1" applyBorder="1" applyAlignment="1" applyProtection="1">
      <alignment horizontal="center"/>
      <protection locked="0"/>
    </xf>
    <xf numFmtId="44" fontId="0" fillId="0" borderId="21" xfId="2" applyFont="1" applyBorder="1" applyAlignment="1" applyProtection="1">
      <alignment horizontal="center"/>
      <protection locked="0"/>
    </xf>
    <xf numFmtId="44" fontId="0" fillId="0" borderId="24" xfId="2" applyFont="1" applyBorder="1" applyAlignment="1" applyProtection="1">
      <alignment horizontal="center"/>
      <protection locked="0"/>
    </xf>
    <xf numFmtId="44" fontId="0" fillId="13" borderId="20" xfId="2" applyFont="1" applyFill="1" applyBorder="1" applyAlignment="1" applyProtection="1">
      <alignment horizontal="center"/>
      <protection locked="0"/>
    </xf>
    <xf numFmtId="0" fontId="0" fillId="9" borderId="20" xfId="0" applyFill="1" applyBorder="1" applyProtection="1">
      <protection locked="0"/>
    </xf>
    <xf numFmtId="166" fontId="34" fillId="9" borderId="20" xfId="1" applyNumberFormat="1" applyFont="1" applyFill="1" applyBorder="1" applyAlignment="1" applyProtection="1">
      <alignment horizontal="center"/>
      <protection locked="0"/>
    </xf>
    <xf numFmtId="9" fontId="15" fillId="0" borderId="20" xfId="3" applyFont="1" applyBorder="1"/>
    <xf numFmtId="166" fontId="15" fillId="0" borderId="20" xfId="1" applyNumberFormat="1" applyFont="1" applyBorder="1" applyProtection="1">
      <protection locked="0"/>
    </xf>
    <xf numFmtId="166" fontId="7" fillId="7" borderId="20" xfId="1" applyNumberFormat="1" applyFont="1" applyFill="1" applyBorder="1" applyAlignment="1" applyProtection="1">
      <protection locked="0"/>
    </xf>
    <xf numFmtId="44" fontId="15" fillId="0" borderId="20" xfId="2" applyFont="1" applyBorder="1" applyProtection="1">
      <protection locked="0"/>
    </xf>
    <xf numFmtId="0" fontId="15" fillId="0" borderId="20" xfId="0" applyFont="1" applyFill="1" applyBorder="1" applyProtection="1">
      <protection locked="0"/>
    </xf>
    <xf numFmtId="166" fontId="7" fillId="0" borderId="21" xfId="1" applyNumberFormat="1" applyFont="1" applyBorder="1" applyAlignment="1" applyProtection="1">
      <protection locked="0"/>
    </xf>
    <xf numFmtId="166" fontId="7" fillId="0" borderId="21" xfId="1" applyNumberFormat="1" applyFont="1" applyFill="1" applyBorder="1" applyAlignment="1" applyProtection="1">
      <protection locked="0"/>
    </xf>
    <xf numFmtId="0" fontId="47" fillId="9" borderId="20" xfId="0" applyFont="1" applyFill="1" applyBorder="1" applyAlignment="1" applyProtection="1">
      <alignment vertical="center"/>
      <protection locked="0"/>
    </xf>
    <xf numFmtId="167" fontId="47" fillId="9" borderId="17" xfId="2" applyNumberFormat="1" applyFont="1" applyFill="1" applyBorder="1" applyAlignment="1" applyProtection="1">
      <alignment vertical="center"/>
      <protection locked="0"/>
    </xf>
    <xf numFmtId="167" fontId="47" fillId="9" borderId="18" xfId="2" applyNumberFormat="1" applyFont="1" applyFill="1" applyBorder="1" applyAlignment="1" applyProtection="1">
      <alignment vertical="center"/>
      <protection locked="0"/>
    </xf>
    <xf numFmtId="167" fontId="47" fillId="9" borderId="14" xfId="2" applyNumberFormat="1" applyFont="1" applyFill="1" applyBorder="1" applyAlignment="1" applyProtection="1">
      <alignment vertical="center"/>
      <protection locked="0"/>
    </xf>
    <xf numFmtId="166" fontId="47" fillId="9" borderId="20" xfId="1" applyNumberFormat="1" applyFont="1" applyFill="1" applyBorder="1" applyAlignment="1" applyProtection="1">
      <alignment vertical="center"/>
      <protection locked="0"/>
    </xf>
    <xf numFmtId="167" fontId="47" fillId="9" borderId="20" xfId="2" applyNumberFormat="1" applyFont="1" applyFill="1" applyBorder="1" applyAlignment="1" applyProtection="1">
      <alignment vertical="center"/>
      <protection locked="0"/>
    </xf>
    <xf numFmtId="0" fontId="47" fillId="9" borderId="18" xfId="0" applyFont="1" applyFill="1" applyBorder="1" applyAlignment="1" applyProtection="1">
      <alignment vertical="center"/>
      <protection locked="0"/>
    </xf>
    <xf numFmtId="167" fontId="47" fillId="11" borderId="20" xfId="2" applyNumberFormat="1" applyFont="1" applyFill="1" applyBorder="1" applyAlignment="1">
      <alignment vertical="center"/>
    </xf>
    <xf numFmtId="0" fontId="47" fillId="9" borderId="14" xfId="0" applyFont="1" applyFill="1" applyBorder="1" applyAlignment="1" applyProtection="1">
      <alignment vertical="center"/>
      <protection locked="0"/>
    </xf>
    <xf numFmtId="167" fontId="47" fillId="9" borderId="0" xfId="2" applyNumberFormat="1" applyFont="1" applyFill="1" applyBorder="1" applyAlignment="1" applyProtection="1">
      <alignment vertical="center"/>
      <protection locked="0"/>
    </xf>
    <xf numFmtId="167" fontId="47" fillId="0" borderId="0" xfId="2" applyNumberFormat="1" applyFont="1" applyFill="1" applyBorder="1" applyAlignment="1" applyProtection="1">
      <alignment vertical="center"/>
      <protection locked="0"/>
    </xf>
    <xf numFmtId="0" fontId="47" fillId="9" borderId="17" xfId="0" applyFont="1" applyFill="1" applyBorder="1" applyAlignment="1" applyProtection="1">
      <alignment vertical="center"/>
      <protection locked="0"/>
    </xf>
    <xf numFmtId="0" fontId="47" fillId="9" borderId="19" xfId="0" applyFont="1" applyFill="1" applyBorder="1" applyAlignment="1" applyProtection="1">
      <alignment vertical="center"/>
      <protection locked="0"/>
    </xf>
    <xf numFmtId="166" fontId="7" fillId="0" borderId="20" xfId="1" applyNumberFormat="1" applyFont="1" applyFill="1" applyBorder="1" applyAlignment="1"/>
    <xf numFmtId="166" fontId="20" fillId="0" borderId="21" xfId="1" applyNumberFormat="1" applyFont="1" applyFill="1" applyBorder="1" applyAlignment="1"/>
    <xf numFmtId="0" fontId="7" fillId="0" borderId="21" xfId="0" applyFont="1" applyFill="1" applyBorder="1" applyAlignment="1"/>
    <xf numFmtId="166" fontId="4" fillId="0" borderId="20" xfId="0" applyNumberFormat="1" applyFont="1" applyFill="1" applyBorder="1" applyAlignment="1"/>
    <xf numFmtId="166" fontId="21" fillId="0" borderId="21" xfId="1" applyNumberFormat="1" applyFont="1" applyFill="1" applyBorder="1" applyAlignment="1"/>
    <xf numFmtId="166" fontId="21" fillId="0" borderId="23" xfId="1" applyNumberFormat="1" applyFont="1" applyFill="1" applyBorder="1" applyAlignment="1"/>
    <xf numFmtId="0" fontId="11" fillId="0" borderId="23" xfId="0" applyFont="1" applyFill="1" applyBorder="1" applyAlignment="1" applyProtection="1">
      <alignment vertical="center"/>
    </xf>
    <xf numFmtId="166" fontId="14" fillId="0" borderId="21" xfId="1" applyNumberFormat="1" applyFont="1" applyBorder="1" applyAlignment="1" applyProtection="1">
      <protection locked="0"/>
    </xf>
    <xf numFmtId="166" fontId="14" fillId="0" borderId="14" xfId="1" applyNumberFormat="1" applyFont="1" applyBorder="1" applyAlignment="1" applyProtection="1">
      <protection locked="0"/>
    </xf>
    <xf numFmtId="166" fontId="47" fillId="0" borderId="21" xfId="1" applyNumberFormat="1" applyFont="1" applyFill="1" applyBorder="1" applyProtection="1">
      <protection locked="0"/>
    </xf>
    <xf numFmtId="166" fontId="47" fillId="0" borderId="14" xfId="1" applyNumberFormat="1" applyFont="1" applyFill="1" applyBorder="1" applyProtection="1">
      <protection locked="0"/>
    </xf>
    <xf numFmtId="166" fontId="14" fillId="0" borderId="21" xfId="1" applyNumberFormat="1" applyFont="1" applyFill="1" applyBorder="1" applyAlignment="1" applyProtection="1">
      <protection locked="0"/>
    </xf>
    <xf numFmtId="44" fontId="47" fillId="9" borderId="19" xfId="2" applyNumberFormat="1" applyFont="1" applyFill="1" applyBorder="1" applyAlignment="1" applyProtection="1">
      <alignment vertical="center"/>
      <protection locked="0"/>
    </xf>
    <xf numFmtId="44" fontId="47" fillId="9" borderId="19" xfId="2" applyFont="1" applyFill="1" applyBorder="1" applyAlignment="1" applyProtection="1">
      <alignment vertical="center"/>
      <protection locked="0"/>
    </xf>
    <xf numFmtId="167" fontId="47" fillId="14" borderId="20" xfId="2" applyNumberFormat="1" applyFont="1" applyFill="1" applyBorder="1" applyAlignment="1">
      <alignment horizontal="center" vertical="center"/>
    </xf>
    <xf numFmtId="166" fontId="47" fillId="0" borderId="0" xfId="1" applyNumberFormat="1" applyFont="1" applyFill="1" applyBorder="1" applyAlignment="1" applyProtection="1">
      <alignment vertical="center"/>
      <protection locked="0"/>
    </xf>
    <xf numFmtId="0" fontId="47" fillId="9" borderId="0" xfId="0" applyFont="1" applyFill="1" applyBorder="1" applyAlignment="1" applyProtection="1">
      <alignment vertical="center"/>
      <protection locked="0"/>
    </xf>
    <xf numFmtId="0" fontId="47" fillId="0" borderId="0" xfId="0" applyFont="1" applyBorder="1" applyAlignment="1" applyProtection="1">
      <alignment vertical="center"/>
      <protection locked="0"/>
    </xf>
    <xf numFmtId="166" fontId="47" fillId="9" borderId="20" xfId="1" applyNumberFormat="1" applyFont="1" applyFill="1" applyBorder="1" applyAlignment="1" applyProtection="1">
      <alignment horizontal="left" vertical="center"/>
      <protection locked="0"/>
    </xf>
    <xf numFmtId="0" fontId="47" fillId="9" borderId="17" xfId="0" applyFont="1" applyFill="1" applyBorder="1" applyAlignment="1" applyProtection="1">
      <alignment horizontal="left" vertical="center"/>
      <protection locked="0"/>
    </xf>
    <xf numFmtId="0" fontId="47" fillId="9" borderId="18" xfId="0" applyFont="1" applyFill="1" applyBorder="1" applyAlignment="1" applyProtection="1">
      <alignment horizontal="left" vertical="center"/>
      <protection locked="0"/>
    </xf>
    <xf numFmtId="0" fontId="47" fillId="9" borderId="19" xfId="0" applyFont="1" applyFill="1" applyBorder="1" applyAlignment="1" applyProtection="1">
      <alignment horizontal="left" vertical="center"/>
      <protection locked="0"/>
    </xf>
    <xf numFmtId="167" fontId="14" fillId="0" borderId="21" xfId="2" applyNumberFormat="1" applyFont="1" applyFill="1" applyBorder="1" applyAlignment="1"/>
    <xf numFmtId="166" fontId="14" fillId="0" borderId="14" xfId="1" applyNumberFormat="1" applyFont="1" applyFill="1" applyBorder="1" applyAlignment="1"/>
    <xf numFmtId="0" fontId="47" fillId="0" borderId="21" xfId="0" applyFont="1" applyFill="1" applyBorder="1"/>
    <xf numFmtId="0" fontId="48" fillId="0" borderId="21" xfId="0" applyFont="1" applyFill="1" applyBorder="1"/>
    <xf numFmtId="0" fontId="48" fillId="0" borderId="23" xfId="0" applyFont="1" applyFill="1" applyBorder="1"/>
    <xf numFmtId="166" fontId="14" fillId="0" borderId="14" xfId="1" applyNumberFormat="1" applyFont="1" applyFill="1" applyBorder="1" applyAlignment="1" applyProtection="1">
      <protection locked="0"/>
    </xf>
    <xf numFmtId="166" fontId="47" fillId="0" borderId="23" xfId="1" applyNumberFormat="1" applyFont="1" applyFill="1" applyBorder="1"/>
    <xf numFmtId="167" fontId="48" fillId="0" borderId="21" xfId="0" applyNumberFormat="1" applyFont="1" applyFill="1" applyBorder="1"/>
    <xf numFmtId="166" fontId="19" fillId="0" borderId="14" xfId="1" applyNumberFormat="1" applyFont="1" applyFill="1" applyBorder="1" applyAlignment="1"/>
    <xf numFmtId="167" fontId="47" fillId="0" borderId="21" xfId="0" applyNumberFormat="1" applyFont="1" applyFill="1" applyBorder="1"/>
    <xf numFmtId="0" fontId="0" fillId="0" borderId="0" xfId="0" applyProtection="1"/>
    <xf numFmtId="14" fontId="7" fillId="0" borderId="6" xfId="0" applyNumberFormat="1" applyFont="1" applyFill="1" applyBorder="1" applyAlignment="1" applyProtection="1">
      <alignment horizontal="center" vertical="center"/>
    </xf>
    <xf numFmtId="0" fontId="6" fillId="0" borderId="10" xfId="0" applyFont="1" applyFill="1" applyBorder="1" applyAlignment="1" applyProtection="1">
      <alignment vertical="center"/>
    </xf>
    <xf numFmtId="0" fontId="6" fillId="0" borderId="10" xfId="0" applyFont="1" applyFill="1" applyBorder="1" applyAlignment="1" applyProtection="1">
      <alignment horizontal="left" vertical="center"/>
    </xf>
    <xf numFmtId="0" fontId="7" fillId="0" borderId="13" xfId="0" applyFont="1" applyBorder="1" applyAlignment="1" applyProtection="1">
      <alignment vertical="center"/>
    </xf>
    <xf numFmtId="3" fontId="7" fillId="0" borderId="12" xfId="1" applyNumberFormat="1" applyFont="1" applyBorder="1" applyAlignment="1" applyProtection="1">
      <alignment horizontal="center" vertical="center"/>
    </xf>
    <xf numFmtId="0" fontId="12" fillId="0" borderId="0" xfId="0" applyFont="1" applyAlignment="1" applyProtection="1"/>
    <xf numFmtId="0" fontId="6" fillId="0" borderId="12" xfId="0" applyFont="1" applyFill="1" applyBorder="1" applyAlignment="1" applyProtection="1">
      <alignment vertical="center"/>
    </xf>
    <xf numFmtId="0" fontId="13" fillId="0" borderId="0" xfId="0" applyFont="1" applyFill="1" applyAlignment="1" applyProtection="1"/>
    <xf numFmtId="166" fontId="7" fillId="0" borderId="12" xfId="1" applyNumberFormat="1" applyFont="1" applyBorder="1" applyAlignment="1" applyProtection="1">
      <alignment horizontal="center" vertical="center" wrapText="1"/>
    </xf>
    <xf numFmtId="9" fontId="14" fillId="0" borderId="0" xfId="3" applyFont="1" applyAlignment="1" applyProtection="1"/>
    <xf numFmtId="0" fontId="4" fillId="2" borderId="14" xfId="0" applyFont="1" applyFill="1" applyBorder="1" applyAlignment="1" applyProtection="1">
      <alignment horizontal="center" vertical="center"/>
    </xf>
    <xf numFmtId="0" fontId="4" fillId="2" borderId="14"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xf>
    <xf numFmtId="0" fontId="32" fillId="0" borderId="0" xfId="6" applyProtection="1"/>
    <xf numFmtId="0" fontId="7" fillId="0" borderId="20" xfId="0" applyFont="1" applyFill="1" applyBorder="1" applyAlignment="1" applyProtection="1">
      <alignment horizontal="center" vertical="center"/>
    </xf>
    <xf numFmtId="0" fontId="7" fillId="0" borderId="20" xfId="0" applyFont="1" applyBorder="1" applyAlignment="1" applyProtection="1">
      <alignment horizontal="center" vertical="center"/>
    </xf>
    <xf numFmtId="0" fontId="7" fillId="0" borderId="0" xfId="0" applyFont="1" applyBorder="1" applyAlignment="1" applyProtection="1">
      <alignment vertical="center"/>
    </xf>
    <xf numFmtId="0" fontId="7" fillId="0" borderId="15" xfId="0" applyFont="1" applyBorder="1" applyAlignment="1" applyProtection="1">
      <alignment horizontal="center" vertical="center"/>
    </xf>
    <xf numFmtId="0" fontId="7" fillId="0" borderId="15" xfId="0" applyFont="1" applyFill="1" applyBorder="1" applyAlignment="1" applyProtection="1">
      <alignment horizontal="center" vertical="center"/>
    </xf>
    <xf numFmtId="166" fontId="7" fillId="0" borderId="0" xfId="1" applyNumberFormat="1" applyFont="1" applyBorder="1" applyAlignment="1" applyProtection="1">
      <alignment vertical="center"/>
    </xf>
    <xf numFmtId="0" fontId="11" fillId="0" borderId="17" xfId="0" applyFont="1" applyBorder="1" applyAlignment="1" applyProtection="1">
      <alignment vertical="center"/>
    </xf>
    <xf numFmtId="0" fontId="7" fillId="0" borderId="17" xfId="0" applyFont="1" applyFill="1" applyBorder="1" applyAlignment="1" applyProtection="1">
      <alignment horizontal="center" vertical="center"/>
    </xf>
    <xf numFmtId="166" fontId="7" fillId="0" borderId="20" xfId="0" applyNumberFormat="1" applyFont="1" applyBorder="1" applyAlignment="1" applyProtection="1">
      <alignment vertical="center"/>
    </xf>
    <xf numFmtId="0" fontId="7" fillId="0" borderId="26" xfId="0" applyFont="1" applyBorder="1" applyAlignment="1" applyProtection="1">
      <alignment horizontal="center" vertical="center"/>
    </xf>
    <xf numFmtId="0" fontId="7" fillId="0" borderId="0" xfId="0" applyFont="1" applyBorder="1" applyAlignment="1" applyProtection="1">
      <alignment horizontal="center" vertical="center"/>
    </xf>
    <xf numFmtId="0" fontId="0" fillId="0" borderId="0" xfId="0" applyBorder="1" applyProtection="1"/>
    <xf numFmtId="0" fontId="0" fillId="0" borderId="23" xfId="0" applyBorder="1" applyAlignment="1" applyProtection="1">
      <alignment vertical="center"/>
    </xf>
    <xf numFmtId="0" fontId="0" fillId="0" borderId="0" xfId="0" applyBorder="1" applyAlignment="1" applyProtection="1">
      <alignment vertical="center"/>
    </xf>
    <xf numFmtId="167" fontId="0" fillId="0" borderId="0" xfId="2" applyNumberFormat="1" applyFont="1" applyBorder="1" applyAlignment="1" applyProtection="1">
      <alignment vertical="center"/>
    </xf>
    <xf numFmtId="166" fontId="0" fillId="10" borderId="20" xfId="0" applyNumberFormat="1" applyFill="1" applyBorder="1" applyAlignment="1" applyProtection="1">
      <alignment vertical="center"/>
    </xf>
    <xf numFmtId="0" fontId="29" fillId="0" borderId="23" xfId="0" applyFont="1" applyBorder="1" applyAlignment="1" applyProtection="1">
      <alignment vertical="center"/>
    </xf>
    <xf numFmtId="0" fontId="34" fillId="0" borderId="15" xfId="0" applyFont="1" applyBorder="1" applyAlignment="1" applyProtection="1">
      <alignment vertical="center"/>
    </xf>
    <xf numFmtId="0" fontId="0" fillId="0" borderId="25" xfId="0" applyBorder="1" applyAlignment="1" applyProtection="1">
      <alignment vertical="center"/>
    </xf>
    <xf numFmtId="167" fontId="39" fillId="8" borderId="17" xfId="2" applyNumberFormat="1" applyFont="1" applyFill="1" applyBorder="1" applyAlignment="1" applyProtection="1">
      <alignment vertical="center"/>
    </xf>
    <xf numFmtId="166" fontId="0" fillId="10" borderId="14" xfId="0" applyNumberFormat="1" applyFill="1" applyBorder="1" applyAlignment="1" applyProtection="1">
      <alignment horizontal="center" vertical="center"/>
    </xf>
    <xf numFmtId="167" fontId="0" fillId="8" borderId="20" xfId="2" applyNumberFormat="1" applyFont="1" applyFill="1" applyBorder="1" applyAlignment="1" applyProtection="1">
      <alignment vertical="center"/>
    </xf>
    <xf numFmtId="0" fontId="0" fillId="0" borderId="0" xfId="0" applyFill="1" applyBorder="1" applyAlignment="1" applyProtection="1">
      <alignment vertical="center"/>
    </xf>
    <xf numFmtId="166" fontId="0" fillId="0" borderId="0" xfId="0" applyNumberFormat="1" applyBorder="1" applyAlignment="1" applyProtection="1">
      <alignment vertical="center"/>
    </xf>
    <xf numFmtId="166" fontId="0" fillId="0" borderId="25" xfId="0" applyNumberFormat="1" applyBorder="1" applyAlignment="1" applyProtection="1">
      <alignment vertical="center"/>
    </xf>
    <xf numFmtId="167" fontId="0" fillId="0" borderId="0" xfId="2" applyNumberFormat="1" applyFont="1" applyFill="1" applyBorder="1" applyAlignment="1" applyProtection="1">
      <alignment vertical="center"/>
    </xf>
    <xf numFmtId="0" fontId="0" fillId="0" borderId="23" xfId="0" applyBorder="1" applyAlignment="1" applyProtection="1">
      <alignment horizontal="left" vertical="center" wrapText="1"/>
    </xf>
    <xf numFmtId="0" fontId="0" fillId="0" borderId="0" xfId="0" applyBorder="1" applyAlignment="1" applyProtection="1">
      <alignment horizontal="left" vertical="center" wrapText="1"/>
    </xf>
    <xf numFmtId="0" fontId="0" fillId="0" borderId="23" xfId="0" applyBorder="1" applyAlignment="1" applyProtection="1">
      <alignment horizontal="left" vertical="center"/>
    </xf>
    <xf numFmtId="168" fontId="0" fillId="11" borderId="20" xfId="3" applyNumberFormat="1" applyFont="1" applyFill="1" applyBorder="1" applyAlignment="1" applyProtection="1">
      <alignment vertical="center"/>
    </xf>
    <xf numFmtId="166" fontId="35" fillId="0" borderId="0" xfId="1" applyNumberFormat="1" applyFont="1" applyFill="1" applyBorder="1" applyAlignment="1" applyProtection="1">
      <alignment vertical="center"/>
    </xf>
    <xf numFmtId="0" fontId="0" fillId="0" borderId="27" xfId="0" applyBorder="1" applyAlignment="1" applyProtection="1">
      <alignment vertical="center"/>
    </xf>
    <xf numFmtId="0" fontId="0" fillId="0" borderId="22" xfId="0" applyBorder="1" applyAlignment="1" applyProtection="1">
      <alignment vertical="center"/>
    </xf>
    <xf numFmtId="167" fontId="0" fillId="0" borderId="22" xfId="2" applyNumberFormat="1" applyFont="1" applyFill="1" applyBorder="1" applyAlignment="1" applyProtection="1">
      <alignment vertical="center"/>
    </xf>
    <xf numFmtId="167" fontId="0" fillId="0" borderId="20" xfId="2" applyNumberFormat="1" applyFont="1" applyFill="1" applyBorder="1" applyAlignment="1" applyProtection="1">
      <alignment vertical="center"/>
    </xf>
    <xf numFmtId="166" fontId="0" fillId="0" borderId="0" xfId="1" applyNumberFormat="1" applyFont="1" applyFill="1" applyBorder="1" applyAlignment="1" applyProtection="1">
      <alignment vertical="center"/>
    </xf>
    <xf numFmtId="166" fontId="0" fillId="0" borderId="25" xfId="1" applyNumberFormat="1" applyFont="1" applyFill="1" applyBorder="1" applyAlignment="1" applyProtection="1">
      <alignment vertical="center"/>
    </xf>
    <xf numFmtId="167" fontId="39" fillId="8" borderId="20" xfId="2" applyNumberFormat="1" applyFont="1" applyFill="1" applyBorder="1" applyAlignment="1" applyProtection="1">
      <alignment vertical="center"/>
    </xf>
    <xf numFmtId="0" fontId="0" fillId="0" borderId="24" xfId="0" applyBorder="1" applyProtection="1"/>
    <xf numFmtId="166" fontId="0" fillId="10" borderId="20" xfId="0" applyNumberFormat="1" applyFill="1" applyBorder="1" applyAlignment="1" applyProtection="1">
      <alignment horizontal="center" vertical="center"/>
    </xf>
    <xf numFmtId="0" fontId="34" fillId="0" borderId="0" xfId="0" applyFont="1" applyBorder="1" applyAlignment="1" applyProtection="1">
      <alignment vertical="center"/>
    </xf>
    <xf numFmtId="0" fontId="29" fillId="0" borderId="0" xfId="0" applyFont="1" applyBorder="1" applyAlignment="1" applyProtection="1">
      <alignment vertical="center"/>
    </xf>
    <xf numFmtId="167" fontId="39" fillId="0" borderId="0" xfId="2" applyNumberFormat="1" applyFont="1" applyFill="1" applyBorder="1" applyAlignment="1" applyProtection="1">
      <alignment vertical="center"/>
    </xf>
    <xf numFmtId="43" fontId="0" fillId="0" borderId="0" xfId="1" applyFont="1" applyBorder="1" applyAlignment="1" applyProtection="1">
      <alignment vertical="center"/>
    </xf>
    <xf numFmtId="0" fontId="34" fillId="0" borderId="23" xfId="0" applyFont="1" applyBorder="1" applyAlignment="1" applyProtection="1">
      <alignment vertical="center"/>
    </xf>
    <xf numFmtId="167" fontId="0" fillId="0" borderId="25" xfId="2" applyNumberFormat="1" applyFont="1" applyBorder="1" applyAlignment="1" applyProtection="1">
      <alignment vertical="center"/>
    </xf>
    <xf numFmtId="0" fontId="0" fillId="0" borderId="24" xfId="0" applyBorder="1" applyAlignment="1" applyProtection="1">
      <alignment vertical="center"/>
    </xf>
    <xf numFmtId="0" fontId="0" fillId="0" borderId="23" xfId="0" applyFont="1" applyBorder="1" applyAlignment="1" applyProtection="1">
      <alignment vertical="center"/>
    </xf>
    <xf numFmtId="166" fontId="0" fillId="0" borderId="0" xfId="1" applyNumberFormat="1" applyFont="1" applyBorder="1" applyAlignment="1" applyProtection="1">
      <alignment vertical="center"/>
    </xf>
    <xf numFmtId="167" fontId="0" fillId="0" borderId="20" xfId="2" applyNumberFormat="1" applyFont="1" applyBorder="1" applyAlignment="1" applyProtection="1">
      <alignment vertical="center"/>
    </xf>
    <xf numFmtId="166" fontId="0" fillId="0" borderId="25" xfId="1" applyNumberFormat="1" applyFont="1" applyBorder="1" applyAlignment="1" applyProtection="1">
      <alignment vertical="center"/>
    </xf>
    <xf numFmtId="0" fontId="34" fillId="0" borderId="27" xfId="0" applyFont="1" applyFill="1" applyBorder="1" applyAlignment="1" applyProtection="1">
      <alignment horizontal="left" vertical="center"/>
    </xf>
    <xf numFmtId="0" fontId="34" fillId="0" borderId="22" xfId="0" applyFont="1" applyFill="1" applyBorder="1" applyAlignment="1" applyProtection="1">
      <alignment horizontal="left" vertical="center"/>
    </xf>
    <xf numFmtId="0" fontId="34" fillId="0" borderId="18" xfId="0" applyFont="1" applyFill="1" applyBorder="1" applyAlignment="1" applyProtection="1">
      <alignment horizontal="left" vertical="center"/>
    </xf>
    <xf numFmtId="0" fontId="34" fillId="0" borderId="19" xfId="0" applyFont="1" applyFill="1" applyBorder="1" applyAlignment="1" applyProtection="1">
      <alignment horizontal="left" vertical="center"/>
    </xf>
    <xf numFmtId="0" fontId="0" fillId="0" borderId="0" xfId="0" applyFill="1" applyProtection="1"/>
    <xf numFmtId="0" fontId="0" fillId="0" borderId="23" xfId="0" applyFill="1" applyBorder="1" applyAlignment="1" applyProtection="1">
      <alignment vertical="center"/>
    </xf>
    <xf numFmtId="0" fontId="40" fillId="0" borderId="0" xfId="0" applyFont="1" applyFill="1" applyBorder="1" applyAlignment="1" applyProtection="1">
      <alignment horizontal="center"/>
    </xf>
    <xf numFmtId="0" fontId="30" fillId="6" borderId="20" xfId="0" applyFont="1" applyFill="1" applyBorder="1" applyAlignment="1" applyProtection="1">
      <alignment horizontal="center" vertical="center" wrapText="1"/>
    </xf>
    <xf numFmtId="0" fontId="30" fillId="0" borderId="0" xfId="0" applyFont="1" applyFill="1" applyBorder="1" applyAlignment="1" applyProtection="1">
      <alignment horizontal="center" wrapText="1"/>
    </xf>
    <xf numFmtId="0" fontId="0" fillId="0" borderId="20" xfId="0" applyBorder="1" applyAlignment="1" applyProtection="1">
      <alignment vertical="center"/>
    </xf>
    <xf numFmtId="0" fontId="34" fillId="0" borderId="17" xfId="0" applyFont="1" applyBorder="1" applyAlignment="1" applyProtection="1">
      <alignment horizontal="left" vertical="center"/>
    </xf>
    <xf numFmtId="0" fontId="0" fillId="0" borderId="18" xfId="0" applyBorder="1" applyAlignment="1" applyProtection="1">
      <alignment vertical="center"/>
    </xf>
    <xf numFmtId="0" fontId="0" fillId="0" borderId="25" xfId="0" applyFill="1" applyBorder="1" applyAlignment="1" applyProtection="1">
      <alignment vertical="center"/>
    </xf>
    <xf numFmtId="0" fontId="29" fillId="0" borderId="15" xfId="0" applyFont="1" applyBorder="1" applyAlignment="1" applyProtection="1">
      <alignment vertical="center"/>
    </xf>
    <xf numFmtId="167" fontId="0" fillId="0" borderId="25" xfId="2" applyNumberFormat="1" applyFont="1" applyFill="1" applyBorder="1" applyAlignment="1" applyProtection="1">
      <alignment vertical="center"/>
    </xf>
    <xf numFmtId="0" fontId="37" fillId="0" borderId="23" xfId="0" applyFont="1" applyBorder="1" applyAlignment="1" applyProtection="1">
      <alignment vertical="center"/>
    </xf>
    <xf numFmtId="0" fontId="33" fillId="0" borderId="23" xfId="0" applyFont="1" applyBorder="1" applyAlignment="1" applyProtection="1">
      <alignment vertical="center"/>
    </xf>
    <xf numFmtId="0" fontId="37" fillId="0" borderId="23" xfId="0" applyFont="1" applyBorder="1" applyAlignment="1" applyProtection="1">
      <alignment horizontal="left" vertical="center" indent="1"/>
    </xf>
    <xf numFmtId="166" fontId="0" fillId="10" borderId="20" xfId="1" applyNumberFormat="1" applyFont="1" applyFill="1" applyBorder="1" applyAlignment="1" applyProtection="1">
      <alignment vertical="center"/>
    </xf>
    <xf numFmtId="0" fontId="37" fillId="0" borderId="23" xfId="0" applyFont="1" applyFill="1" applyBorder="1" applyAlignment="1" applyProtection="1">
      <alignment horizontal="left" vertical="center"/>
    </xf>
    <xf numFmtId="167" fontId="0" fillId="8" borderId="18" xfId="2" applyNumberFormat="1" applyFont="1" applyFill="1" applyBorder="1" applyAlignment="1" applyProtection="1">
      <alignment vertical="center"/>
    </xf>
    <xf numFmtId="0" fontId="34" fillId="0" borderId="0" xfId="0" applyFont="1" applyFill="1" applyBorder="1" applyAlignment="1" applyProtection="1"/>
    <xf numFmtId="167" fontId="0" fillId="0" borderId="0" xfId="1" applyNumberFormat="1" applyFont="1" applyFill="1" applyBorder="1" applyAlignment="1" applyProtection="1">
      <alignment vertical="center"/>
    </xf>
    <xf numFmtId="0" fontId="40" fillId="0" borderId="0" xfId="0" applyFont="1" applyFill="1" applyBorder="1" applyAlignment="1" applyProtection="1"/>
    <xf numFmtId="167" fontId="0" fillId="8" borderId="17" xfId="2" applyNumberFormat="1" applyFont="1" applyFill="1" applyBorder="1" applyAlignment="1" applyProtection="1">
      <alignment vertical="center"/>
    </xf>
    <xf numFmtId="0" fontId="34" fillId="6" borderId="17" xfId="0" applyFont="1" applyFill="1" applyBorder="1" applyAlignment="1" applyProtection="1">
      <alignment vertical="center"/>
    </xf>
    <xf numFmtId="0" fontId="34" fillId="6" borderId="18" xfId="0" applyFont="1" applyFill="1" applyBorder="1" applyAlignment="1" applyProtection="1">
      <alignment vertical="center"/>
    </xf>
    <xf numFmtId="167" fontId="34" fillId="0" borderId="20" xfId="2" applyNumberFormat="1" applyFont="1" applyFill="1" applyBorder="1" applyAlignment="1" applyProtection="1">
      <alignment horizontal="center" vertical="center"/>
    </xf>
    <xf numFmtId="0" fontId="34" fillId="0" borderId="20" xfId="0" applyFont="1" applyFill="1" applyBorder="1" applyAlignment="1" applyProtection="1">
      <alignment horizontal="center" vertical="center"/>
    </xf>
    <xf numFmtId="0" fontId="47" fillId="0" borderId="23" xfId="0" applyFont="1" applyBorder="1" applyAlignment="1" applyProtection="1">
      <alignment vertical="center"/>
    </xf>
    <xf numFmtId="0" fontId="47" fillId="0" borderId="0" xfId="0" applyFont="1" applyBorder="1" applyAlignment="1" applyProtection="1">
      <alignment vertical="center"/>
    </xf>
    <xf numFmtId="167" fontId="47" fillId="0" borderId="0" xfId="2" applyNumberFormat="1" applyFont="1" applyBorder="1" applyAlignment="1" applyProtection="1">
      <alignment vertical="center"/>
    </xf>
    <xf numFmtId="166" fontId="47" fillId="10" borderId="20" xfId="0" applyNumberFormat="1" applyFont="1" applyFill="1" applyBorder="1" applyAlignment="1" applyProtection="1">
      <alignment vertical="center"/>
    </xf>
    <xf numFmtId="167" fontId="47" fillId="8" borderId="20" xfId="2" applyNumberFormat="1" applyFont="1" applyFill="1" applyBorder="1" applyAlignment="1" applyProtection="1">
      <alignment vertical="center"/>
    </xf>
    <xf numFmtId="0" fontId="53" fillId="0" borderId="23" xfId="0" applyFont="1" applyBorder="1" applyAlignment="1" applyProtection="1">
      <alignment vertical="center"/>
    </xf>
    <xf numFmtId="0" fontId="48" fillId="0" borderId="15" xfId="0" applyFont="1" applyBorder="1" applyAlignment="1" applyProtection="1">
      <alignment vertical="center"/>
    </xf>
    <xf numFmtId="0" fontId="47" fillId="0" borderId="25" xfId="0" applyFont="1" applyBorder="1" applyAlignment="1" applyProtection="1">
      <alignment vertical="center"/>
    </xf>
    <xf numFmtId="167" fontId="51" fillId="8" borderId="17" xfId="2" applyNumberFormat="1" applyFont="1" applyFill="1" applyBorder="1" applyAlignment="1" applyProtection="1">
      <alignment vertical="center"/>
    </xf>
    <xf numFmtId="166" fontId="47" fillId="10" borderId="14" xfId="0" applyNumberFormat="1" applyFont="1" applyFill="1" applyBorder="1" applyAlignment="1" applyProtection="1">
      <alignment horizontal="center" vertical="center"/>
    </xf>
    <xf numFmtId="0" fontId="47" fillId="0" borderId="0" xfId="0" applyFont="1" applyFill="1" applyBorder="1" applyAlignment="1" applyProtection="1">
      <alignment vertical="center"/>
    </xf>
    <xf numFmtId="166" fontId="47" fillId="0" borderId="0" xfId="0" applyNumberFormat="1" applyFont="1" applyBorder="1" applyAlignment="1" applyProtection="1">
      <alignment vertical="center"/>
    </xf>
    <xf numFmtId="166" fontId="47" fillId="0" borderId="25" xfId="0" applyNumberFormat="1" applyFont="1" applyBorder="1" applyAlignment="1" applyProtection="1">
      <alignment vertical="center"/>
    </xf>
    <xf numFmtId="167" fontId="47" fillId="0" borderId="0" xfId="2" applyNumberFormat="1" applyFont="1" applyFill="1" applyBorder="1" applyAlignment="1" applyProtection="1">
      <alignment vertical="center"/>
    </xf>
    <xf numFmtId="0" fontId="47" fillId="0" borderId="23" xfId="0" applyFont="1" applyBorder="1" applyAlignment="1" applyProtection="1">
      <alignment horizontal="left" vertical="center" wrapText="1"/>
    </xf>
    <xf numFmtId="0" fontId="47" fillId="0" borderId="0" xfId="0" applyFont="1" applyBorder="1" applyAlignment="1" applyProtection="1">
      <alignment horizontal="left" vertical="center" wrapText="1"/>
    </xf>
    <xf numFmtId="0" fontId="47" fillId="0" borderId="23" xfId="0" applyFont="1" applyBorder="1" applyAlignment="1" applyProtection="1">
      <alignment horizontal="left" vertical="center"/>
    </xf>
    <xf numFmtId="168" fontId="47" fillId="11" borderId="20" xfId="3" applyNumberFormat="1" applyFont="1" applyFill="1" applyBorder="1" applyAlignment="1" applyProtection="1">
      <alignment vertical="center"/>
    </xf>
    <xf numFmtId="166" fontId="52" fillId="0" borderId="0" xfId="1" applyNumberFormat="1" applyFont="1" applyFill="1" applyBorder="1" applyAlignment="1" applyProtection="1">
      <alignment vertical="center"/>
    </xf>
    <xf numFmtId="0" fontId="47" fillId="0" borderId="27" xfId="0" applyFont="1" applyBorder="1" applyAlignment="1" applyProtection="1">
      <alignment vertical="center"/>
    </xf>
    <xf numFmtId="0" fontId="47" fillId="0" borderId="22" xfId="0" applyFont="1" applyBorder="1" applyAlignment="1" applyProtection="1">
      <alignment vertical="center"/>
    </xf>
    <xf numFmtId="167" fontId="47" fillId="0" borderId="22" xfId="2" applyNumberFormat="1" applyFont="1" applyFill="1" applyBorder="1" applyAlignment="1" applyProtection="1">
      <alignment vertical="center"/>
    </xf>
    <xf numFmtId="167" fontId="47" fillId="0" borderId="20" xfId="2" applyNumberFormat="1" applyFont="1" applyFill="1" applyBorder="1" applyAlignment="1" applyProtection="1">
      <alignment vertical="center"/>
    </xf>
    <xf numFmtId="166" fontId="47" fillId="0" borderId="0" xfId="1" applyNumberFormat="1" applyFont="1" applyFill="1" applyBorder="1" applyAlignment="1" applyProtection="1">
      <alignment vertical="center"/>
    </xf>
    <xf numFmtId="166" fontId="47" fillId="0" borderId="25" xfId="1" applyNumberFormat="1" applyFont="1" applyFill="1" applyBorder="1" applyAlignment="1" applyProtection="1">
      <alignment vertical="center"/>
    </xf>
    <xf numFmtId="167" fontId="51" fillId="8" borderId="20" xfId="2" applyNumberFormat="1" applyFont="1" applyFill="1" applyBorder="1" applyAlignment="1" applyProtection="1">
      <alignment vertical="center"/>
    </xf>
    <xf numFmtId="166" fontId="47" fillId="10" borderId="20" xfId="0" applyNumberFormat="1" applyFont="1" applyFill="1" applyBorder="1" applyAlignment="1" applyProtection="1">
      <alignment horizontal="center" vertical="center"/>
    </xf>
    <xf numFmtId="166" fontId="47" fillId="0" borderId="0" xfId="0" applyNumberFormat="1" applyFont="1" applyFill="1" applyBorder="1" applyAlignment="1" applyProtection="1">
      <alignment horizontal="center" vertical="center"/>
    </xf>
    <xf numFmtId="167" fontId="47" fillId="10" borderId="20" xfId="2" applyNumberFormat="1" applyFont="1" applyFill="1" applyBorder="1" applyAlignment="1" applyProtection="1">
      <alignment horizontal="center" vertical="center"/>
    </xf>
    <xf numFmtId="167" fontId="47" fillId="0" borderId="0" xfId="2" applyNumberFormat="1" applyFont="1" applyFill="1" applyBorder="1" applyAlignment="1" applyProtection="1">
      <alignment horizontal="center" vertical="center"/>
    </xf>
    <xf numFmtId="44" fontId="47" fillId="0" borderId="0" xfId="2" applyFont="1" applyFill="1" applyBorder="1" applyAlignment="1" applyProtection="1">
      <alignment vertical="center"/>
    </xf>
    <xf numFmtId="0" fontId="47" fillId="0" borderId="0" xfId="0" applyFont="1" applyProtection="1"/>
    <xf numFmtId="10" fontId="47" fillId="9" borderId="20" xfId="3" applyNumberFormat="1" applyFont="1" applyFill="1" applyBorder="1" applyAlignment="1" applyProtection="1">
      <alignment vertical="center"/>
      <protection locked="0"/>
    </xf>
    <xf numFmtId="0" fontId="48" fillId="0" borderId="0" xfId="0" applyFont="1" applyBorder="1" applyAlignment="1" applyProtection="1">
      <alignment vertical="center"/>
    </xf>
    <xf numFmtId="44" fontId="47" fillId="9" borderId="20" xfId="2" applyNumberFormat="1" applyFont="1" applyFill="1" applyBorder="1" applyAlignment="1" applyProtection="1">
      <alignment vertical="center"/>
      <protection locked="0"/>
    </xf>
    <xf numFmtId="0" fontId="53" fillId="0" borderId="0" xfId="0" applyFont="1" applyBorder="1" applyAlignment="1" applyProtection="1">
      <alignment vertical="center"/>
    </xf>
    <xf numFmtId="44" fontId="47" fillId="0" borderId="0" xfId="2" applyNumberFormat="1" applyFont="1" applyFill="1" applyBorder="1" applyAlignment="1" applyProtection="1">
      <alignment vertical="center"/>
    </xf>
    <xf numFmtId="167" fontId="51" fillId="0" borderId="0" xfId="2" applyNumberFormat="1" applyFont="1" applyFill="1" applyBorder="1" applyAlignment="1" applyProtection="1">
      <alignment vertical="center"/>
    </xf>
    <xf numFmtId="43" fontId="47" fillId="0" borderId="0" xfId="1" applyFont="1" applyBorder="1" applyAlignment="1" applyProtection="1">
      <alignment vertical="center"/>
    </xf>
    <xf numFmtId="9" fontId="47" fillId="0" borderId="0" xfId="3" applyFont="1" applyFill="1" applyBorder="1" applyAlignment="1" applyProtection="1">
      <alignment vertical="center"/>
    </xf>
    <xf numFmtId="9" fontId="47" fillId="0" borderId="25" xfId="3" applyFont="1" applyFill="1" applyBorder="1" applyAlignment="1" applyProtection="1">
      <alignment vertical="center"/>
    </xf>
    <xf numFmtId="0" fontId="48" fillId="0" borderId="23" xfId="0" applyFont="1" applyBorder="1" applyAlignment="1" applyProtection="1">
      <alignment vertical="center"/>
    </xf>
    <xf numFmtId="167" fontId="47" fillId="0" borderId="25" xfId="2" applyNumberFormat="1" applyFont="1" applyBorder="1" applyAlignment="1" applyProtection="1">
      <alignment vertical="center"/>
    </xf>
    <xf numFmtId="0" fontId="47" fillId="0" borderId="24" xfId="0" applyFont="1" applyBorder="1" applyAlignment="1" applyProtection="1">
      <alignment vertical="center"/>
    </xf>
    <xf numFmtId="166" fontId="47" fillId="0" borderId="0" xfId="1" applyNumberFormat="1" applyFont="1" applyBorder="1" applyAlignment="1" applyProtection="1">
      <alignment vertical="center"/>
    </xf>
    <xf numFmtId="167" fontId="47" fillId="0" borderId="20" xfId="2" applyNumberFormat="1" applyFont="1" applyBorder="1" applyAlignment="1" applyProtection="1">
      <alignment vertical="center"/>
    </xf>
    <xf numFmtId="166" fontId="47" fillId="0" borderId="0" xfId="1" applyNumberFormat="1" applyFont="1" applyBorder="1" applyAlignment="1" applyProtection="1">
      <alignment vertical="center"/>
      <protection locked="0"/>
    </xf>
    <xf numFmtId="166" fontId="47" fillId="0" borderId="25" xfId="1" applyNumberFormat="1" applyFont="1" applyBorder="1" applyAlignment="1" applyProtection="1">
      <alignment vertical="center"/>
    </xf>
    <xf numFmtId="0" fontId="48" fillId="0" borderId="27" xfId="0" applyFont="1" applyFill="1" applyBorder="1" applyAlignment="1" applyProtection="1">
      <alignment horizontal="left" vertical="center"/>
    </xf>
    <xf numFmtId="0" fontId="48" fillId="0" borderId="22" xfId="0" applyFont="1" applyFill="1" applyBorder="1" applyAlignment="1" applyProtection="1">
      <alignment horizontal="left" vertical="center"/>
    </xf>
    <xf numFmtId="0" fontId="48" fillId="0" borderId="18" xfId="0" applyFont="1" applyFill="1" applyBorder="1" applyAlignment="1" applyProtection="1">
      <alignment horizontal="left" vertical="center"/>
    </xf>
    <xf numFmtId="0" fontId="48" fillId="0" borderId="19" xfId="0" applyFont="1" applyFill="1" applyBorder="1" applyAlignment="1" applyProtection="1">
      <alignment horizontal="left" vertical="center"/>
    </xf>
    <xf numFmtId="167" fontId="47" fillId="0" borderId="0" xfId="2" applyNumberFormat="1" applyFont="1" applyBorder="1" applyAlignment="1" applyProtection="1">
      <alignment vertical="center"/>
      <protection locked="0"/>
    </xf>
    <xf numFmtId="0" fontId="47" fillId="0" borderId="23" xfId="0" applyFont="1" applyFill="1" applyBorder="1" applyAlignment="1" applyProtection="1">
      <alignment vertical="center"/>
    </xf>
    <xf numFmtId="167" fontId="48" fillId="8" borderId="20" xfId="2" applyNumberFormat="1" applyFont="1" applyFill="1" applyBorder="1" applyAlignment="1" applyProtection="1">
      <alignment vertical="center"/>
    </xf>
    <xf numFmtId="0" fontId="47" fillId="0" borderId="15" xfId="0" applyFont="1" applyBorder="1" applyAlignment="1" applyProtection="1">
      <alignment vertical="center"/>
    </xf>
    <xf numFmtId="0" fontId="54" fillId="6" borderId="20" xfId="0" applyFont="1" applyFill="1" applyBorder="1" applyAlignment="1" applyProtection="1">
      <alignment horizontal="center" vertical="center" wrapText="1"/>
    </xf>
    <xf numFmtId="0" fontId="47" fillId="0" borderId="20" xfId="0" applyFont="1" applyBorder="1" applyAlignment="1" applyProtection="1">
      <alignment vertical="center"/>
    </xf>
    <xf numFmtId="0" fontId="48" fillId="0" borderId="17" xfId="0" applyFont="1" applyBorder="1" applyAlignment="1" applyProtection="1">
      <alignment horizontal="left" vertical="center"/>
    </xf>
    <xf numFmtId="0" fontId="47" fillId="0" borderId="18" xfId="0" applyFont="1" applyBorder="1" applyAlignment="1" applyProtection="1">
      <alignment vertical="center"/>
    </xf>
    <xf numFmtId="0" fontId="47" fillId="0" borderId="25" xfId="0" applyFont="1" applyFill="1" applyBorder="1" applyAlignment="1" applyProtection="1">
      <alignment vertical="center"/>
    </xf>
    <xf numFmtId="0" fontId="53" fillId="0" borderId="15" xfId="0" applyFont="1" applyBorder="1" applyAlignment="1" applyProtection="1">
      <alignment vertical="center"/>
    </xf>
    <xf numFmtId="167" fontId="47" fillId="0" borderId="25" xfId="2" applyNumberFormat="1" applyFont="1" applyFill="1" applyBorder="1" applyAlignment="1" applyProtection="1">
      <alignment vertical="center"/>
    </xf>
    <xf numFmtId="0" fontId="14" fillId="0" borderId="14" xfId="0" applyFont="1" applyBorder="1" applyAlignment="1" applyProtection="1">
      <alignment vertical="center"/>
    </xf>
    <xf numFmtId="0" fontId="14" fillId="0" borderId="23" xfId="0" applyFont="1" applyBorder="1" applyAlignment="1" applyProtection="1">
      <alignment vertical="center"/>
    </xf>
    <xf numFmtId="0" fontId="57" fillId="0" borderId="23" xfId="0" applyFont="1" applyBorder="1" applyAlignment="1" applyProtection="1">
      <alignment vertical="center"/>
    </xf>
    <xf numFmtId="0" fontId="14" fillId="0" borderId="23" xfId="0" applyFont="1" applyBorder="1" applyAlignment="1" applyProtection="1">
      <alignment horizontal="left" vertical="center" indent="1"/>
    </xf>
    <xf numFmtId="166" fontId="47" fillId="10" borderId="20" xfId="1" applyNumberFormat="1" applyFont="1" applyFill="1" applyBorder="1" applyAlignment="1" applyProtection="1">
      <alignment vertical="center"/>
    </xf>
    <xf numFmtId="0" fontId="14" fillId="0" borderId="23" xfId="0" applyFont="1" applyFill="1" applyBorder="1" applyAlignment="1" applyProtection="1">
      <alignment horizontal="left" vertical="center"/>
    </xf>
    <xf numFmtId="167" fontId="47" fillId="8" borderId="18" xfId="2" applyNumberFormat="1" applyFont="1" applyFill="1" applyBorder="1" applyAlignment="1" applyProtection="1">
      <alignment vertical="center"/>
    </xf>
    <xf numFmtId="167" fontId="47" fillId="0" borderId="0" xfId="1" applyNumberFormat="1" applyFont="1" applyFill="1" applyBorder="1" applyAlignment="1" applyProtection="1">
      <alignment vertical="center"/>
    </xf>
    <xf numFmtId="167" fontId="47" fillId="8" borderId="17" xfId="2" applyNumberFormat="1" applyFont="1" applyFill="1" applyBorder="1" applyAlignment="1" applyProtection="1">
      <alignment vertical="center"/>
    </xf>
    <xf numFmtId="0" fontId="48" fillId="6" borderId="17" xfId="0" applyFont="1" applyFill="1" applyBorder="1" applyAlignment="1" applyProtection="1">
      <alignment vertical="center"/>
    </xf>
    <xf numFmtId="0" fontId="48" fillId="6" borderId="18" xfId="0" applyFont="1" applyFill="1" applyBorder="1" applyAlignment="1" applyProtection="1">
      <alignment vertical="center"/>
    </xf>
    <xf numFmtId="167" fontId="48" fillId="0" borderId="20" xfId="2" applyNumberFormat="1" applyFont="1" applyFill="1" applyBorder="1" applyAlignment="1" applyProtection="1">
      <alignment horizontal="center" vertical="center"/>
    </xf>
    <xf numFmtId="0" fontId="48" fillId="0" borderId="20" xfId="0" applyFont="1" applyFill="1" applyBorder="1" applyAlignment="1" applyProtection="1">
      <alignment horizontal="center" vertical="center"/>
    </xf>
    <xf numFmtId="167" fontId="47" fillId="14" borderId="20" xfId="2" applyNumberFormat="1" applyFont="1" applyFill="1" applyBorder="1" applyAlignment="1" applyProtection="1">
      <alignment vertical="center"/>
    </xf>
    <xf numFmtId="9" fontId="47" fillId="9" borderId="20" xfId="3" applyFont="1" applyFill="1" applyBorder="1" applyAlignment="1" applyProtection="1">
      <alignment horizontal="center" vertical="center"/>
      <protection locked="0"/>
    </xf>
    <xf numFmtId="9" fontId="47" fillId="0" borderId="23" xfId="3" applyFont="1" applyFill="1" applyBorder="1" applyAlignment="1">
      <alignment horizontal="right" vertical="center"/>
    </xf>
    <xf numFmtId="0" fontId="47" fillId="0" borderId="0" xfId="0" applyFont="1" applyFill="1" applyBorder="1"/>
    <xf numFmtId="166" fontId="47" fillId="0" borderId="17" xfId="0" applyNumberFormat="1" applyFont="1" applyFill="1" applyBorder="1" applyAlignment="1">
      <alignment horizontal="center" vertical="center"/>
    </xf>
    <xf numFmtId="0" fontId="47" fillId="0" borderId="26" xfId="0" applyFont="1" applyBorder="1" applyAlignment="1" applyProtection="1">
      <alignment horizontal="left" vertical="center"/>
      <protection locked="0"/>
    </xf>
    <xf numFmtId="0" fontId="47" fillId="0" borderId="21" xfId="0" applyFont="1" applyBorder="1" applyAlignment="1" applyProtection="1">
      <alignment horizontal="left" vertical="center"/>
      <protection locked="0"/>
    </xf>
    <xf numFmtId="0" fontId="47" fillId="0" borderId="14" xfId="0" applyFont="1" applyBorder="1" applyAlignment="1" applyProtection="1">
      <alignment horizontal="left" vertical="center"/>
      <protection locked="0"/>
    </xf>
    <xf numFmtId="0" fontId="47" fillId="0" borderId="20" xfId="0" applyFont="1" applyBorder="1" applyAlignment="1" applyProtection="1">
      <alignment horizontal="left" vertical="center"/>
      <protection locked="0"/>
    </xf>
    <xf numFmtId="0" fontId="47" fillId="0" borderId="20" xfId="0" applyFont="1" applyBorder="1" applyAlignment="1" applyProtection="1">
      <alignment horizontal="center" vertical="center"/>
      <protection locked="0"/>
    </xf>
    <xf numFmtId="0" fontId="47" fillId="0" borderId="15" xfId="0" applyFont="1" applyBorder="1" applyAlignment="1" applyProtection="1">
      <alignment vertical="center"/>
      <protection locked="0"/>
    </xf>
    <xf numFmtId="0" fontId="47" fillId="0" borderId="16" xfId="0" applyFont="1" applyBorder="1" applyAlignment="1" applyProtection="1">
      <alignment vertical="center"/>
      <protection locked="0"/>
    </xf>
    <xf numFmtId="0" fontId="47" fillId="0" borderId="15" xfId="0" applyFont="1" applyFill="1" applyBorder="1" applyAlignment="1" applyProtection="1">
      <alignment vertical="center"/>
      <protection locked="0"/>
    </xf>
    <xf numFmtId="0" fontId="25" fillId="0" borderId="26" xfId="0" applyFont="1" applyBorder="1" applyProtection="1">
      <protection locked="0"/>
    </xf>
    <xf numFmtId="0" fontId="47" fillId="0" borderId="21" xfId="0" applyFont="1" applyBorder="1" applyProtection="1">
      <protection locked="0"/>
    </xf>
    <xf numFmtId="0" fontId="47" fillId="0" borderId="14" xfId="0" applyFont="1" applyBorder="1" applyProtection="1">
      <protection locked="0"/>
    </xf>
    <xf numFmtId="0" fontId="47" fillId="0" borderId="26" xfId="0" applyFont="1" applyBorder="1" applyProtection="1">
      <protection locked="0"/>
    </xf>
    <xf numFmtId="0" fontId="47" fillId="0" borderId="0" xfId="0" applyFont="1" applyProtection="1">
      <protection locked="0"/>
    </xf>
    <xf numFmtId="0" fontId="56" fillId="0" borderId="21" xfId="0" applyFont="1" applyBorder="1" applyProtection="1">
      <protection locked="0"/>
    </xf>
    <xf numFmtId="166" fontId="7" fillId="0" borderId="23" xfId="1" applyNumberFormat="1" applyFont="1" applyBorder="1" applyProtection="1">
      <protection locked="0"/>
    </xf>
    <xf numFmtId="166" fontId="56" fillId="0" borderId="23" xfId="1" applyNumberFormat="1" applyFont="1" applyBorder="1" applyProtection="1">
      <protection locked="0"/>
    </xf>
    <xf numFmtId="166" fontId="7" fillId="0" borderId="26" xfId="1" applyNumberFormat="1" applyFont="1" applyFill="1" applyBorder="1" applyProtection="1">
      <protection locked="0"/>
    </xf>
    <xf numFmtId="166" fontId="7" fillId="0" borderId="24" xfId="1" applyNumberFormat="1" applyFont="1" applyFill="1" applyBorder="1" applyProtection="1">
      <protection locked="0"/>
    </xf>
    <xf numFmtId="166" fontId="7" fillId="0" borderId="21" xfId="1" applyNumberFormat="1" applyFont="1" applyFill="1" applyBorder="1" applyProtection="1">
      <protection locked="0"/>
    </xf>
    <xf numFmtId="0" fontId="56" fillId="0" borderId="0" xfId="0" applyFont="1" applyProtection="1">
      <protection locked="0"/>
    </xf>
    <xf numFmtId="166" fontId="20" fillId="0" borderId="24" xfId="1" applyNumberFormat="1" applyFont="1" applyFill="1" applyBorder="1" applyProtection="1">
      <protection locked="0"/>
    </xf>
    <xf numFmtId="166" fontId="7" fillId="0" borderId="21" xfId="1" applyNumberFormat="1" applyFont="1" applyBorder="1" applyProtection="1">
      <protection locked="0"/>
    </xf>
    <xf numFmtId="166" fontId="20" fillId="0" borderId="21" xfId="1" applyNumberFormat="1" applyFont="1" applyFill="1" applyBorder="1" applyProtection="1">
      <protection locked="0"/>
    </xf>
    <xf numFmtId="166" fontId="7" fillId="0" borderId="26" xfId="1" applyNumberFormat="1" applyFont="1" applyBorder="1" applyProtection="1">
      <protection locked="0"/>
    </xf>
    <xf numFmtId="0" fontId="56" fillId="0" borderId="26" xfId="0" applyFont="1" applyBorder="1" applyProtection="1">
      <protection locked="0"/>
    </xf>
    <xf numFmtId="0" fontId="47" fillId="0" borderId="0" xfId="0" applyFont="1" applyAlignment="1" applyProtection="1">
      <alignment horizontal="center"/>
    </xf>
    <xf numFmtId="0" fontId="27" fillId="6" borderId="20" xfId="0" applyFont="1" applyFill="1" applyBorder="1" applyAlignment="1" applyProtection="1">
      <alignment horizontal="center" wrapText="1"/>
    </xf>
    <xf numFmtId="0" fontId="27" fillId="7" borderId="20" xfId="0" applyFont="1" applyFill="1" applyBorder="1" applyAlignment="1" applyProtection="1">
      <alignment horizontal="center" wrapText="1"/>
    </xf>
    <xf numFmtId="0" fontId="11" fillId="0" borderId="0" xfId="0" applyFont="1" applyProtection="1"/>
    <xf numFmtId="0" fontId="7" fillId="0" borderId="27" xfId="0" applyFont="1" applyBorder="1" applyAlignment="1" applyProtection="1"/>
    <xf numFmtId="0" fontId="7" fillId="0" borderId="26" xfId="0" applyFont="1" applyBorder="1" applyAlignment="1" applyProtection="1"/>
    <xf numFmtId="0" fontId="7" fillId="0" borderId="0" xfId="0" applyFont="1" applyAlignment="1" applyProtection="1">
      <alignment horizontal="left" indent="1"/>
    </xf>
    <xf numFmtId="166" fontId="7" fillId="0" borderId="23" xfId="1" applyNumberFormat="1" applyFont="1" applyBorder="1" applyAlignment="1" applyProtection="1"/>
    <xf numFmtId="166" fontId="7" fillId="0" borderId="21" xfId="1" applyNumberFormat="1" applyFont="1" applyBorder="1" applyAlignment="1" applyProtection="1"/>
    <xf numFmtId="0" fontId="4" fillId="0" borderId="0" xfId="0" applyFont="1" applyProtection="1"/>
    <xf numFmtId="166" fontId="4" fillId="0" borderId="20" xfId="1" applyNumberFormat="1" applyFont="1" applyBorder="1" applyAlignment="1" applyProtection="1"/>
    <xf numFmtId="166" fontId="20" fillId="0" borderId="23" xfId="1" applyNumberFormat="1" applyFont="1" applyBorder="1" applyAlignment="1" applyProtection="1"/>
    <xf numFmtId="166" fontId="20" fillId="0" borderId="21" xfId="1" applyNumberFormat="1" applyFont="1" applyBorder="1" applyAlignment="1" applyProtection="1"/>
    <xf numFmtId="0" fontId="56" fillId="0" borderId="0" xfId="0" applyFont="1" applyAlignment="1" applyProtection="1">
      <alignment horizontal="left" indent="1"/>
    </xf>
    <xf numFmtId="166" fontId="47" fillId="0" borderId="0" xfId="0" applyNumberFormat="1" applyFont="1" applyProtection="1"/>
    <xf numFmtId="166" fontId="7" fillId="0" borderId="23" xfId="1" applyNumberFormat="1" applyFont="1" applyFill="1" applyBorder="1" applyAlignment="1" applyProtection="1"/>
    <xf numFmtId="0" fontId="28" fillId="0" borderId="0" xfId="0" applyFont="1" applyProtection="1"/>
    <xf numFmtId="166" fontId="7" fillId="0" borderId="21" xfId="1" applyNumberFormat="1" applyFont="1" applyFill="1" applyBorder="1" applyAlignment="1" applyProtection="1"/>
    <xf numFmtId="0" fontId="4" fillId="0" borderId="0" xfId="0" applyFont="1" applyAlignment="1" applyProtection="1">
      <alignment horizontal="left" indent="3"/>
    </xf>
    <xf numFmtId="0" fontId="41" fillId="0" borderId="0" xfId="0" applyFont="1" applyProtection="1"/>
    <xf numFmtId="166" fontId="4" fillId="0" borderId="20" xfId="1" applyNumberFormat="1" applyFont="1" applyFill="1" applyBorder="1" applyAlignment="1" applyProtection="1"/>
    <xf numFmtId="0" fontId="48" fillId="0" borderId="0" xfId="0" applyFont="1" applyProtection="1"/>
    <xf numFmtId="0" fontId="56" fillId="0" borderId="0" xfId="0" applyFont="1" applyBorder="1" applyAlignment="1" applyProtection="1">
      <alignment horizontal="left" indent="1"/>
    </xf>
    <xf numFmtId="0" fontId="47" fillId="0" borderId="0" xfId="0" applyFont="1" applyBorder="1" applyProtection="1"/>
    <xf numFmtId="0" fontId="53" fillId="0" borderId="0" xfId="0" applyFont="1" applyBorder="1" applyAlignment="1" applyProtection="1">
      <alignment horizontal="left" indent="3"/>
    </xf>
    <xf numFmtId="0" fontId="48" fillId="0" borderId="0" xfId="0" applyFont="1" applyBorder="1" applyProtection="1"/>
    <xf numFmtId="0" fontId="47" fillId="0" borderId="0" xfId="0" applyFont="1" applyBorder="1" applyAlignment="1" applyProtection="1">
      <alignment horizontal="left" indent="1"/>
    </xf>
    <xf numFmtId="166" fontId="7" fillId="0" borderId="0" xfId="1" applyNumberFormat="1" applyFont="1" applyFill="1" applyBorder="1" applyAlignment="1" applyProtection="1"/>
    <xf numFmtId="0" fontId="7" fillId="0" borderId="0" xfId="0" applyFont="1" applyBorder="1" applyAlignment="1" applyProtection="1">
      <alignment horizontal="left" vertical="center" indent="1"/>
    </xf>
    <xf numFmtId="0" fontId="4" fillId="0" borderId="0" xfId="0" applyFont="1" applyBorder="1" applyAlignment="1" applyProtection="1">
      <alignment horizontal="left" vertical="center" indent="3"/>
    </xf>
    <xf numFmtId="0" fontId="4" fillId="0" borderId="0" xfId="0" applyFont="1" applyBorder="1" applyAlignment="1" applyProtection="1">
      <alignment vertical="center"/>
    </xf>
    <xf numFmtId="0" fontId="7" fillId="0" borderId="0" xfId="4" applyFont="1" applyAlignment="1" applyProtection="1">
      <alignment horizontal="left" indent="1"/>
    </xf>
    <xf numFmtId="0" fontId="53" fillId="0" borderId="0" xfId="0" applyFont="1" applyAlignment="1" applyProtection="1">
      <alignment horizontal="left" indent="3"/>
    </xf>
    <xf numFmtId="0" fontId="4" fillId="0" borderId="0" xfId="0" applyFont="1" applyAlignment="1" applyProtection="1">
      <alignment horizontal="left" indent="1"/>
    </xf>
    <xf numFmtId="0" fontId="56" fillId="0" borderId="0" xfId="0" applyFont="1" applyProtection="1"/>
    <xf numFmtId="0" fontId="4" fillId="0" borderId="0" xfId="0" applyFont="1" applyBorder="1" applyProtection="1"/>
    <xf numFmtId="166" fontId="4" fillId="0" borderId="17" xfId="1" applyNumberFormat="1" applyFont="1" applyBorder="1" applyAlignment="1" applyProtection="1"/>
    <xf numFmtId="166" fontId="4" fillId="0" borderId="23" xfId="1" applyNumberFormat="1" applyFont="1" applyBorder="1" applyAlignment="1" applyProtection="1"/>
    <xf numFmtId="166" fontId="4" fillId="0" borderId="21" xfId="1" applyNumberFormat="1" applyFont="1" applyBorder="1" applyAlignment="1" applyProtection="1"/>
    <xf numFmtId="0" fontId="56" fillId="0" borderId="0" xfId="0" applyFont="1" applyFill="1" applyAlignment="1" applyProtection="1">
      <alignment horizontal="left" indent="1"/>
    </xf>
    <xf numFmtId="0" fontId="4" fillId="0" borderId="0" xfId="0" applyFont="1" applyAlignment="1" applyProtection="1">
      <alignment horizontal="left" indent="2"/>
    </xf>
    <xf numFmtId="166" fontId="4" fillId="0" borderId="20" xfId="0" applyNumberFormat="1" applyFont="1" applyBorder="1" applyAlignment="1" applyProtection="1"/>
    <xf numFmtId="167" fontId="56" fillId="0" borderId="23" xfId="2" applyNumberFormat="1" applyFont="1" applyBorder="1" applyProtection="1">
      <protection locked="0"/>
    </xf>
    <xf numFmtId="167" fontId="56" fillId="0" borderId="15" xfId="2" applyNumberFormat="1" applyFont="1" applyBorder="1" applyProtection="1">
      <protection locked="0"/>
    </xf>
    <xf numFmtId="167" fontId="56" fillId="0" borderId="14" xfId="2" applyNumberFormat="1" applyFont="1" applyBorder="1" applyProtection="1">
      <protection locked="0"/>
    </xf>
    <xf numFmtId="0" fontId="8" fillId="0" borderId="0" xfId="0" applyFont="1" applyProtection="1"/>
    <xf numFmtId="0" fontId="9" fillId="0" borderId="0" xfId="0" applyFont="1" applyProtection="1"/>
    <xf numFmtId="0" fontId="14" fillId="0" borderId="25" xfId="0" applyFont="1" applyBorder="1" applyAlignment="1" applyProtection="1">
      <alignment horizontal="left"/>
    </xf>
    <xf numFmtId="0" fontId="25" fillId="0" borderId="25" xfId="0" applyFont="1" applyBorder="1" applyProtection="1"/>
    <xf numFmtId="14" fontId="14" fillId="0" borderId="25" xfId="0" quotePrefix="1" applyNumberFormat="1" applyFont="1" applyBorder="1" applyProtection="1"/>
    <xf numFmtId="0" fontId="47" fillId="0" borderId="0" xfId="0" quotePrefix="1" applyFont="1" applyProtection="1"/>
    <xf numFmtId="0" fontId="25" fillId="5" borderId="0" xfId="0" applyFont="1" applyFill="1" applyProtection="1"/>
    <xf numFmtId="0" fontId="17" fillId="0" borderId="14" xfId="0" applyFont="1" applyBorder="1" applyAlignment="1" applyProtection="1">
      <alignment horizontal="center" wrapText="1"/>
    </xf>
    <xf numFmtId="0" fontId="16" fillId="0" borderId="25" xfId="0" applyFont="1" applyBorder="1" applyProtection="1"/>
    <xf numFmtId="0" fontId="17" fillId="6" borderId="20" xfId="0" applyFont="1" applyFill="1" applyBorder="1" applyAlignment="1" applyProtection="1">
      <alignment horizontal="center"/>
    </xf>
    <xf numFmtId="0" fontId="17" fillId="6" borderId="20" xfId="0" applyFont="1" applyFill="1" applyBorder="1" applyAlignment="1" applyProtection="1">
      <alignment horizontal="center" wrapText="1"/>
    </xf>
    <xf numFmtId="0" fontId="17" fillId="6" borderId="14" xfId="0" applyFont="1" applyFill="1" applyBorder="1" applyAlignment="1" applyProtection="1">
      <alignment horizontal="center" wrapText="1"/>
    </xf>
    <xf numFmtId="0" fontId="7" fillId="0" borderId="0" xfId="0" applyFont="1" applyProtection="1"/>
    <xf numFmtId="166" fontId="7" fillId="0" borderId="23" xfId="1" applyNumberFormat="1" applyFont="1" applyBorder="1" applyProtection="1"/>
    <xf numFmtId="166" fontId="56" fillId="0" borderId="23" xfId="1" applyNumberFormat="1" applyFont="1" applyBorder="1" applyProtection="1"/>
    <xf numFmtId="166" fontId="20" fillId="0" borderId="23" xfId="1" applyNumberFormat="1" applyFont="1" applyBorder="1" applyProtection="1"/>
    <xf numFmtId="0" fontId="7" fillId="0" borderId="23" xfId="0" applyFont="1" applyBorder="1" applyProtection="1"/>
    <xf numFmtId="0" fontId="25" fillId="0" borderId="0" xfId="0" applyFont="1" applyProtection="1"/>
    <xf numFmtId="0" fontId="25" fillId="0" borderId="23" xfId="0" applyFont="1" applyBorder="1" applyProtection="1"/>
    <xf numFmtId="166" fontId="25" fillId="0" borderId="23" xfId="1" applyNumberFormat="1" applyFont="1" applyBorder="1" applyProtection="1"/>
    <xf numFmtId="166" fontId="47" fillId="0" borderId="23" xfId="1" applyNumberFormat="1" applyFont="1" applyBorder="1" applyProtection="1"/>
    <xf numFmtId="0" fontId="47" fillId="0" borderId="14" xfId="0" applyFont="1" applyBorder="1" applyProtection="1"/>
    <xf numFmtId="0" fontId="4" fillId="0" borderId="0" xfId="0" applyFont="1" applyAlignment="1" applyProtection="1">
      <alignment horizontal="center"/>
    </xf>
    <xf numFmtId="0" fontId="7" fillId="0" borderId="21" xfId="0" applyFont="1" applyBorder="1" applyProtection="1"/>
    <xf numFmtId="0" fontId="25" fillId="0" borderId="14" xfId="0" applyFont="1" applyBorder="1" applyProtection="1"/>
    <xf numFmtId="166" fontId="7" fillId="0" borderId="21" xfId="1" applyNumberFormat="1" applyFont="1" applyBorder="1" applyProtection="1"/>
    <xf numFmtId="166" fontId="20" fillId="0" borderId="21" xfId="1" applyNumberFormat="1" applyFont="1" applyBorder="1" applyProtection="1"/>
    <xf numFmtId="0" fontId="7" fillId="0" borderId="0" xfId="0" applyFont="1" applyBorder="1" applyProtection="1"/>
    <xf numFmtId="166" fontId="65" fillId="0" borderId="21" xfId="1" applyNumberFormat="1" applyFont="1" applyBorder="1" applyProtection="1"/>
    <xf numFmtId="166" fontId="65" fillId="0" borderId="23" xfId="1" applyNumberFormat="1" applyFont="1" applyBorder="1" applyProtection="1"/>
    <xf numFmtId="0" fontId="47" fillId="0" borderId="25" xfId="0" applyFont="1" applyBorder="1" applyProtection="1"/>
    <xf numFmtId="0" fontId="47" fillId="0" borderId="15" xfId="0" applyFont="1" applyBorder="1" applyProtection="1"/>
    <xf numFmtId="14" fontId="17" fillId="9" borderId="20" xfId="0" applyNumberFormat="1" applyFont="1" applyFill="1" applyBorder="1" applyAlignment="1" applyProtection="1">
      <alignment horizontal="center"/>
      <protection locked="0"/>
    </xf>
    <xf numFmtId="0" fontId="7" fillId="0" borderId="23" xfId="0" applyFont="1" applyBorder="1" applyAlignment="1" applyProtection="1">
      <alignment horizontal="center"/>
      <protection locked="0"/>
    </xf>
    <xf numFmtId="0" fontId="4" fillId="0" borderId="0" xfId="0" applyFont="1" applyAlignment="1" applyProtection="1">
      <alignment horizontal="center"/>
      <protection locked="0"/>
    </xf>
    <xf numFmtId="0" fontId="25" fillId="0" borderId="0" xfId="0" applyFont="1" applyBorder="1" applyProtection="1">
      <protection locked="0"/>
    </xf>
    <xf numFmtId="0" fontId="16" fillId="0" borderId="0" xfId="0" applyFont="1" applyBorder="1" applyAlignment="1" applyProtection="1">
      <alignment horizontal="center"/>
      <protection locked="0"/>
    </xf>
    <xf numFmtId="0" fontId="17" fillId="0" borderId="0" xfId="0" applyFont="1" applyFill="1" applyBorder="1" applyAlignment="1" applyProtection="1">
      <alignment horizontal="center"/>
      <protection locked="0"/>
    </xf>
    <xf numFmtId="0" fontId="17" fillId="0" borderId="0" xfId="0" applyFont="1" applyFill="1" applyBorder="1" applyAlignment="1" applyProtection="1">
      <alignment horizontal="center" wrapText="1"/>
      <protection locked="0"/>
    </xf>
    <xf numFmtId="0" fontId="47" fillId="0" borderId="0" xfId="0" applyFont="1" applyBorder="1" applyProtection="1">
      <protection locked="0"/>
    </xf>
    <xf numFmtId="0" fontId="4" fillId="0" borderId="25" xfId="0" applyFont="1" applyBorder="1" applyProtection="1"/>
    <xf numFmtId="0" fontId="53" fillId="0" borderId="16" xfId="0" applyFont="1" applyBorder="1" applyProtection="1"/>
    <xf numFmtId="167" fontId="4" fillId="0" borderId="29" xfId="2" applyNumberFormat="1" applyFont="1" applyBorder="1" applyProtection="1"/>
    <xf numFmtId="167" fontId="4" fillId="0" borderId="30" xfId="2" applyNumberFormat="1" applyFont="1" applyBorder="1" applyProtection="1"/>
    <xf numFmtId="167" fontId="4" fillId="0" borderId="31" xfId="2" applyNumberFormat="1" applyFont="1" applyBorder="1" applyProtection="1"/>
    <xf numFmtId="167" fontId="7" fillId="0" borderId="20" xfId="2" applyNumberFormat="1" applyFont="1" applyBorder="1" applyProtection="1"/>
    <xf numFmtId="167" fontId="7" fillId="0" borderId="18" xfId="2" applyNumberFormat="1" applyFont="1" applyBorder="1" applyProtection="1"/>
    <xf numFmtId="167" fontId="7" fillId="0" borderId="17" xfId="2" applyNumberFormat="1" applyFont="1" applyBorder="1" applyProtection="1"/>
    <xf numFmtId="0" fontId="25" fillId="0" borderId="0" xfId="0" applyFont="1" applyBorder="1" applyProtection="1"/>
    <xf numFmtId="0" fontId="16" fillId="0" borderId="0" xfId="0" applyFont="1" applyBorder="1" applyAlignment="1" applyProtection="1">
      <alignment horizontal="center"/>
    </xf>
    <xf numFmtId="0" fontId="17" fillId="0" borderId="0" xfId="0" applyFont="1" applyFill="1" applyBorder="1" applyAlignment="1" applyProtection="1">
      <alignment horizontal="center"/>
    </xf>
    <xf numFmtId="0" fontId="17" fillId="0" borderId="0" xfId="0" applyFont="1" applyFill="1" applyBorder="1" applyAlignment="1" applyProtection="1">
      <alignment horizontal="center" wrapText="1"/>
    </xf>
    <xf numFmtId="0" fontId="14" fillId="0" borderId="0" xfId="0" applyFont="1" applyBorder="1" applyAlignment="1" applyProtection="1">
      <alignment horizontal="left"/>
    </xf>
    <xf numFmtId="167" fontId="7" fillId="0" borderId="21" xfId="2" applyNumberFormat="1" applyFont="1" applyBorder="1" applyProtection="1"/>
    <xf numFmtId="167" fontId="7" fillId="0" borderId="14" xfId="2" applyNumberFormat="1" applyFont="1" applyBorder="1" applyProtection="1"/>
    <xf numFmtId="0" fontId="2" fillId="0" borderId="0" xfId="0" applyFont="1" applyAlignment="1" applyProtection="1">
      <alignment vertical="center"/>
    </xf>
    <xf numFmtId="0" fontId="3" fillId="0" borderId="0" xfId="0" applyFont="1" applyAlignment="1" applyProtection="1">
      <alignment vertical="center"/>
    </xf>
    <xf numFmtId="0" fontId="4" fillId="0" borderId="0" xfId="0" applyFont="1" applyAlignment="1" applyProtection="1">
      <alignment vertical="center"/>
    </xf>
    <xf numFmtId="0" fontId="5" fillId="0" borderId="0" xfId="0" applyFont="1" applyAlignment="1" applyProtection="1">
      <alignment horizontal="center" vertical="center"/>
    </xf>
    <xf numFmtId="0" fontId="0" fillId="0" borderId="0" xfId="0" applyAlignment="1" applyProtection="1">
      <alignment vertical="center"/>
    </xf>
    <xf numFmtId="0" fontId="6" fillId="0" borderId="1" xfId="0" applyFont="1" applyFill="1" applyBorder="1" applyAlignment="1" applyProtection="1">
      <alignment horizontal="left" vertical="center" wrapText="1"/>
    </xf>
    <xf numFmtId="0" fontId="4" fillId="0" borderId="2" xfId="0" applyFont="1" applyFill="1" applyBorder="1" applyAlignment="1" applyProtection="1">
      <alignment vertical="center" wrapText="1"/>
    </xf>
    <xf numFmtId="0" fontId="4" fillId="0" borderId="3" xfId="0" applyFont="1" applyFill="1" applyBorder="1" applyAlignment="1" applyProtection="1">
      <alignment vertical="center" wrapText="1"/>
    </xf>
    <xf numFmtId="0" fontId="6" fillId="0" borderId="12" xfId="0" applyFont="1" applyFill="1" applyBorder="1" applyAlignment="1" applyProtection="1">
      <alignment horizontal="left" vertical="center" wrapText="1"/>
    </xf>
    <xf numFmtId="0" fontId="6" fillId="0" borderId="4" xfId="0" applyFont="1" applyFill="1" applyBorder="1" applyAlignment="1" applyProtection="1">
      <alignment horizontal="left" vertical="center" wrapText="1"/>
    </xf>
    <xf numFmtId="0" fontId="6" fillId="0" borderId="6" xfId="0" applyFont="1" applyFill="1" applyBorder="1" applyAlignment="1" applyProtection="1">
      <alignment horizontal="left" vertical="center" wrapText="1"/>
    </xf>
    <xf numFmtId="0" fontId="4" fillId="0" borderId="7" xfId="0" applyFont="1" applyBorder="1" applyAlignment="1" applyProtection="1">
      <alignment vertical="center" wrapText="1"/>
    </xf>
    <xf numFmtId="0" fontId="4" fillId="0" borderId="8" xfId="0" applyFont="1" applyBorder="1" applyAlignment="1" applyProtection="1">
      <alignment vertical="center" wrapText="1"/>
    </xf>
    <xf numFmtId="0" fontId="4" fillId="0" borderId="9" xfId="0" applyFont="1" applyBorder="1" applyAlignment="1" applyProtection="1">
      <alignment vertical="center" wrapText="1"/>
    </xf>
    <xf numFmtId="164" fontId="7" fillId="0" borderId="12" xfId="1" applyNumberFormat="1" applyFont="1" applyFill="1" applyBorder="1" applyAlignment="1" applyProtection="1">
      <alignment horizontal="center" vertical="center"/>
    </xf>
    <xf numFmtId="14" fontId="7" fillId="0" borderId="12" xfId="0" applyNumberFormat="1" applyFont="1" applyFill="1" applyBorder="1" applyAlignment="1" applyProtection="1">
      <alignment horizontal="center" vertical="center"/>
    </xf>
    <xf numFmtId="0" fontId="7" fillId="0" borderId="11" xfId="0" applyFont="1" applyBorder="1" applyAlignment="1" applyProtection="1">
      <alignment vertical="center"/>
    </xf>
    <xf numFmtId="166" fontId="7" fillId="0" borderId="12" xfId="1" applyNumberFormat="1" applyFont="1" applyBorder="1" applyAlignment="1" applyProtection="1">
      <alignment vertical="center" wrapText="1"/>
    </xf>
    <xf numFmtId="167" fontId="0" fillId="0" borderId="0" xfId="0" applyNumberFormat="1" applyProtection="1"/>
    <xf numFmtId="0" fontId="7" fillId="0" borderId="18" xfId="0" applyFont="1" applyFill="1" applyBorder="1" applyAlignment="1" applyProtection="1">
      <alignment horizontal="center" vertical="center"/>
    </xf>
    <xf numFmtId="0" fontId="4" fillId="0" borderId="18" xfId="0" applyFont="1" applyBorder="1" applyAlignment="1" applyProtection="1">
      <alignment horizontal="left" vertical="center"/>
    </xf>
    <xf numFmtId="166" fontId="7" fillId="0" borderId="18" xfId="1" applyNumberFormat="1" applyFont="1" applyBorder="1" applyAlignment="1" applyProtection="1">
      <alignment vertical="center"/>
    </xf>
    <xf numFmtId="0" fontId="7" fillId="0" borderId="17" xfId="0" applyFont="1" applyBorder="1" applyAlignment="1" applyProtection="1">
      <alignment horizontal="left" vertical="center"/>
    </xf>
    <xf numFmtId="0" fontId="7" fillId="0" borderId="19" xfId="0" applyFont="1" applyBorder="1" applyAlignment="1" applyProtection="1">
      <alignment horizontal="left" vertical="center"/>
    </xf>
    <xf numFmtId="166" fontId="7" fillId="0" borderId="19" xfId="1" applyNumberFormat="1" applyFont="1" applyFill="1" applyBorder="1" applyAlignment="1" applyProtection="1">
      <alignment vertical="center"/>
    </xf>
    <xf numFmtId="166" fontId="7" fillId="0" borderId="26" xfId="1" applyNumberFormat="1" applyFont="1" applyBorder="1" applyAlignment="1" applyProtection="1">
      <alignment vertical="center"/>
    </xf>
    <xf numFmtId="166" fontId="7" fillId="0" borderId="14" xfId="0" applyNumberFormat="1" applyFont="1" applyBorder="1" applyAlignment="1" applyProtection="1">
      <alignment vertical="center"/>
    </xf>
    <xf numFmtId="0" fontId="0" fillId="0" borderId="0" xfId="0" applyAlignment="1" applyProtection="1">
      <alignment horizontal="center"/>
    </xf>
    <xf numFmtId="9" fontId="0" fillId="11" borderId="17" xfId="3" applyFont="1" applyFill="1" applyBorder="1" applyAlignment="1" applyProtection="1">
      <alignment horizontal="right" vertical="center"/>
    </xf>
    <xf numFmtId="0" fontId="0" fillId="0" borderId="0" xfId="0" applyBorder="1" applyAlignment="1" applyProtection="1">
      <alignment horizontal="center" vertical="center"/>
    </xf>
    <xf numFmtId="0" fontId="0" fillId="0" borderId="17" xfId="0" applyFill="1" applyBorder="1" applyAlignment="1" applyProtection="1">
      <alignment horizontal="left" vertical="center"/>
    </xf>
    <xf numFmtId="0" fontId="0" fillId="0" borderId="18" xfId="0" applyFill="1" applyBorder="1" applyAlignment="1" applyProtection="1">
      <alignment vertical="center"/>
    </xf>
    <xf numFmtId="0" fontId="0" fillId="0" borderId="19" xfId="0" applyFill="1" applyBorder="1" applyAlignment="1" applyProtection="1">
      <alignment vertical="center"/>
    </xf>
    <xf numFmtId="167" fontId="0" fillId="8" borderId="0" xfId="2" applyNumberFormat="1" applyFont="1" applyFill="1" applyBorder="1" applyAlignment="1" applyProtection="1">
      <alignment vertical="center"/>
    </xf>
    <xf numFmtId="0" fontId="0" fillId="0" borderId="15" xfId="0" applyFill="1" applyBorder="1" applyAlignment="1" applyProtection="1">
      <alignment horizontal="left" vertical="center"/>
    </xf>
    <xf numFmtId="0" fontId="0" fillId="0" borderId="18" xfId="0" applyBorder="1" applyAlignment="1" applyProtection="1">
      <alignment horizontal="center" vertical="center"/>
    </xf>
    <xf numFmtId="0" fontId="0" fillId="0" borderId="19" xfId="0" applyBorder="1" applyAlignment="1" applyProtection="1">
      <alignment horizontal="center" vertical="center"/>
    </xf>
    <xf numFmtId="167" fontId="36" fillId="8" borderId="17" xfId="2" applyNumberFormat="1" applyFont="1" applyFill="1" applyBorder="1" applyAlignment="1" applyProtection="1">
      <alignment vertical="center"/>
    </xf>
    <xf numFmtId="166" fontId="0" fillId="0" borderId="19" xfId="1" applyNumberFormat="1" applyFont="1" applyBorder="1" applyAlignment="1" applyProtection="1">
      <alignment vertical="center"/>
    </xf>
    <xf numFmtId="0" fontId="0" fillId="0" borderId="16" xfId="0" applyBorder="1" applyAlignment="1" applyProtection="1">
      <alignment vertical="center"/>
    </xf>
    <xf numFmtId="0" fontId="0" fillId="0" borderId="25" xfId="0" applyBorder="1" applyAlignment="1" applyProtection="1">
      <alignment horizontal="left" vertical="center"/>
    </xf>
    <xf numFmtId="0" fontId="0" fillId="0" borderId="23" xfId="0" applyFill="1" applyBorder="1" applyAlignment="1" applyProtection="1">
      <alignment horizontal="left" vertical="center" indent="1"/>
    </xf>
    <xf numFmtId="0" fontId="0" fillId="0" borderId="15" xfId="0" applyBorder="1" applyAlignment="1" applyProtection="1">
      <alignment horizontal="left" vertical="center" indent="2"/>
    </xf>
    <xf numFmtId="0" fontId="40" fillId="6" borderId="0" xfId="0" applyFont="1" applyFill="1" applyBorder="1" applyAlignment="1" applyProtection="1">
      <alignment horizontal="center"/>
    </xf>
    <xf numFmtId="0" fontId="30" fillId="6" borderId="0" xfId="0" applyFont="1" applyFill="1" applyBorder="1" applyAlignment="1" applyProtection="1">
      <alignment horizontal="center" wrapText="1"/>
    </xf>
    <xf numFmtId="0" fontId="0" fillId="0" borderId="0" xfId="0" applyBorder="1" applyAlignment="1" applyProtection="1">
      <alignment horizontal="left"/>
    </xf>
    <xf numFmtId="0" fontId="0" fillId="0" borderId="0" xfId="0" applyFill="1" applyAlignment="1" applyProtection="1">
      <alignment vertical="center"/>
    </xf>
    <xf numFmtId="0" fontId="0" fillId="0" borderId="15" xfId="0" applyFill="1" applyBorder="1" applyAlignment="1" applyProtection="1">
      <alignment vertical="center"/>
    </xf>
    <xf numFmtId="0" fontId="37" fillId="0" borderId="20" xfId="0" applyFont="1" applyBorder="1" applyAlignment="1" applyProtection="1">
      <alignment vertical="center"/>
    </xf>
    <xf numFmtId="0" fontId="37" fillId="0" borderId="23" xfId="0" applyFont="1" applyBorder="1" applyAlignment="1" applyProtection="1">
      <alignment horizontal="left" vertical="center"/>
    </xf>
    <xf numFmtId="167" fontId="35" fillId="0" borderId="0" xfId="2" applyNumberFormat="1" applyFont="1" applyFill="1" applyBorder="1" applyAlignment="1" applyProtection="1">
      <alignment vertical="center"/>
    </xf>
    <xf numFmtId="0" fontId="0" fillId="9" borderId="17" xfId="0" applyFill="1" applyBorder="1" applyAlignment="1" applyProtection="1">
      <alignment horizontal="left" vertical="center"/>
      <protection locked="0"/>
    </xf>
    <xf numFmtId="0" fontId="0" fillId="9" borderId="18" xfId="0" applyFill="1" applyBorder="1" applyAlignment="1" applyProtection="1">
      <alignment horizontal="left" vertical="center"/>
      <protection locked="0"/>
    </xf>
    <xf numFmtId="0" fontId="0" fillId="9" borderId="19" xfId="0" applyFill="1" applyBorder="1" applyAlignment="1" applyProtection="1">
      <alignment horizontal="left" vertical="center"/>
      <protection locked="0"/>
    </xf>
    <xf numFmtId="167" fontId="0" fillId="14" borderId="20" xfId="2" applyNumberFormat="1" applyFont="1" applyFill="1" applyBorder="1" applyAlignment="1" applyProtection="1">
      <alignment horizontal="center" vertical="center"/>
    </xf>
    <xf numFmtId="166" fontId="0" fillId="9" borderId="20" xfId="0" applyNumberFormat="1" applyFont="1" applyFill="1" applyBorder="1" applyAlignment="1" applyProtection="1">
      <alignment vertical="center"/>
      <protection locked="0"/>
    </xf>
    <xf numFmtId="167" fontId="1" fillId="9" borderId="0" xfId="2" applyNumberFormat="1" applyFont="1" applyFill="1" applyBorder="1" applyAlignment="1" applyProtection="1">
      <alignment vertical="center"/>
      <protection locked="0"/>
    </xf>
    <xf numFmtId="167" fontId="35" fillId="8" borderId="20" xfId="2" applyNumberFormat="1" applyFont="1" applyFill="1" applyBorder="1" applyAlignment="1" applyProtection="1">
      <alignment vertical="center"/>
    </xf>
    <xf numFmtId="167" fontId="1" fillId="8" borderId="20" xfId="2" applyNumberFormat="1" applyFont="1" applyFill="1" applyBorder="1" applyAlignment="1" applyProtection="1">
      <alignment vertical="center"/>
    </xf>
    <xf numFmtId="167" fontId="35" fillId="8" borderId="0" xfId="2" applyNumberFormat="1" applyFont="1" applyFill="1" applyBorder="1" applyAlignment="1" applyProtection="1">
      <alignment vertical="center"/>
    </xf>
    <xf numFmtId="167" fontId="0" fillId="10" borderId="20" xfId="2" applyNumberFormat="1" applyFont="1" applyFill="1" applyBorder="1" applyAlignment="1" applyProtection="1">
      <alignment vertical="center"/>
    </xf>
    <xf numFmtId="166" fontId="7" fillId="0" borderId="17" xfId="1" applyNumberFormat="1" applyFont="1" applyFill="1" applyBorder="1" applyAlignment="1" applyProtection="1">
      <alignment vertical="center"/>
    </xf>
    <xf numFmtId="166" fontId="7" fillId="0" borderId="18" xfId="1" applyNumberFormat="1" applyFont="1" applyFill="1" applyBorder="1" applyAlignment="1" applyProtection="1">
      <alignment vertical="center"/>
    </xf>
    <xf numFmtId="166" fontId="4" fillId="0" borderId="20" xfId="1" applyNumberFormat="1" applyFont="1" applyFill="1" applyBorder="1" applyAlignment="1" applyProtection="1">
      <alignment vertical="center"/>
    </xf>
    <xf numFmtId="166" fontId="7" fillId="0" borderId="28" xfId="1" applyNumberFormat="1" applyFont="1" applyFill="1" applyBorder="1" applyAlignment="1" applyProtection="1">
      <alignment vertical="center"/>
    </xf>
    <xf numFmtId="166" fontId="7" fillId="0" borderId="22" xfId="1" applyNumberFormat="1" applyFont="1" applyFill="1" applyBorder="1" applyAlignment="1" applyProtection="1">
      <alignment vertical="center"/>
    </xf>
    <xf numFmtId="0" fontId="40" fillId="0" borderId="0" xfId="0" applyFont="1" applyFill="1" applyBorder="1" applyAlignment="1">
      <alignment horizontal="center"/>
    </xf>
    <xf numFmtId="0" fontId="30" fillId="0" borderId="0" xfId="0" applyFont="1" applyFill="1" applyBorder="1" applyAlignment="1">
      <alignment horizontal="center" wrapText="1"/>
    </xf>
    <xf numFmtId="0" fontId="0" fillId="0" borderId="0" xfId="0" applyAlignment="1"/>
    <xf numFmtId="0" fontId="43" fillId="5" borderId="17" xfId="0" applyFont="1" applyFill="1" applyBorder="1" applyAlignment="1">
      <alignment horizontal="left"/>
    </xf>
    <xf numFmtId="167" fontId="1" fillId="8" borderId="0" xfId="2" applyNumberFormat="1" applyFont="1" applyFill="1" applyBorder="1" applyAlignment="1" applyProtection="1">
      <alignment vertical="center"/>
    </xf>
    <xf numFmtId="166" fontId="7" fillId="0" borderId="20" xfId="0" applyNumberFormat="1" applyFont="1" applyFill="1" applyBorder="1" applyAlignment="1" applyProtection="1">
      <alignment vertical="center"/>
    </xf>
    <xf numFmtId="0" fontId="62" fillId="6" borderId="17" xfId="0" applyFont="1" applyFill="1" applyBorder="1" applyAlignment="1">
      <alignment horizontal="center"/>
    </xf>
    <xf numFmtId="0" fontId="62" fillId="6" borderId="18" xfId="0" applyFont="1" applyFill="1" applyBorder="1" applyAlignment="1">
      <alignment horizontal="center"/>
    </xf>
    <xf numFmtId="0" fontId="62" fillId="6" borderId="19" xfId="0" applyFont="1" applyFill="1" applyBorder="1" applyAlignment="1">
      <alignment horizontal="center"/>
    </xf>
    <xf numFmtId="0" fontId="47" fillId="0" borderId="17" xfId="0" applyFont="1" applyBorder="1" applyAlignment="1">
      <alignment horizontal="left" vertical="top" wrapText="1"/>
    </xf>
    <xf numFmtId="0" fontId="47" fillId="0" borderId="18" xfId="0" applyFont="1" applyBorder="1" applyAlignment="1">
      <alignment horizontal="left" vertical="top" wrapText="1"/>
    </xf>
    <xf numFmtId="0" fontId="47" fillId="0" borderId="19" xfId="0" applyFont="1" applyBorder="1" applyAlignment="1">
      <alignment horizontal="left" vertical="top" wrapText="1"/>
    </xf>
    <xf numFmtId="0" fontId="47" fillId="0" borderId="27" xfId="0" applyFont="1" applyBorder="1" applyAlignment="1">
      <alignment horizontal="left" vertical="top" wrapText="1"/>
    </xf>
    <xf numFmtId="0" fontId="47" fillId="0" borderId="22" xfId="0" applyFont="1" applyBorder="1" applyAlignment="1">
      <alignment horizontal="left" vertical="top" wrapText="1"/>
    </xf>
    <xf numFmtId="0" fontId="47" fillId="0" borderId="28" xfId="0" applyFont="1" applyBorder="1" applyAlignment="1">
      <alignment horizontal="left" vertical="top" wrapText="1"/>
    </xf>
    <xf numFmtId="0" fontId="47" fillId="0" borderId="23" xfId="0" applyFont="1" applyBorder="1" applyAlignment="1">
      <alignment horizontal="left" vertical="top" wrapText="1"/>
    </xf>
    <xf numFmtId="0" fontId="47" fillId="0" borderId="0" xfId="0" applyFont="1" applyBorder="1" applyAlignment="1">
      <alignment horizontal="left" vertical="top" wrapText="1"/>
    </xf>
    <xf numFmtId="0" fontId="47" fillId="0" borderId="24" xfId="0" applyFont="1" applyBorder="1" applyAlignment="1">
      <alignment horizontal="left" vertical="top" wrapText="1"/>
    </xf>
    <xf numFmtId="0" fontId="47" fillId="0" borderId="15" xfId="0" applyFont="1" applyBorder="1" applyAlignment="1">
      <alignment horizontal="left" vertical="top" wrapText="1"/>
    </xf>
    <xf numFmtId="0" fontId="47" fillId="0" borderId="25" xfId="0" applyFont="1" applyBorder="1" applyAlignment="1">
      <alignment horizontal="left" vertical="top" wrapText="1"/>
    </xf>
    <xf numFmtId="0" fontId="47" fillId="0" borderId="16" xfId="0" applyFont="1" applyBorder="1" applyAlignment="1">
      <alignment horizontal="left" vertical="top" wrapText="1"/>
    </xf>
    <xf numFmtId="0" fontId="47" fillId="0" borderId="17" xfId="0" applyFont="1" applyBorder="1" applyAlignment="1">
      <alignment horizontal="left" wrapText="1"/>
    </xf>
    <xf numFmtId="0" fontId="47" fillId="0" borderId="18" xfId="0" applyFont="1" applyBorder="1" applyAlignment="1">
      <alignment horizontal="left" wrapText="1"/>
    </xf>
    <xf numFmtId="0" fontId="47" fillId="0" borderId="19" xfId="0" applyFont="1" applyBorder="1" applyAlignment="1">
      <alignment horizontal="left" wrapText="1"/>
    </xf>
    <xf numFmtId="0" fontId="47" fillId="0" borderId="0" xfId="0" applyFont="1" applyBorder="1" applyAlignment="1">
      <alignment horizontal="left" wrapText="1"/>
    </xf>
    <xf numFmtId="0" fontId="47" fillId="0" borderId="24" xfId="0" applyFont="1" applyBorder="1" applyAlignment="1">
      <alignment horizontal="left" wrapText="1"/>
    </xf>
    <xf numFmtId="0" fontId="0" fillId="0" borderId="17" xfId="0" applyBorder="1" applyAlignment="1">
      <alignment horizontal="left"/>
    </xf>
    <xf numFmtId="0" fontId="0" fillId="0" borderId="19" xfId="0" applyBorder="1" applyAlignment="1">
      <alignment horizontal="left"/>
    </xf>
    <xf numFmtId="0" fontId="34" fillId="6" borderId="17" xfId="0" applyFont="1" applyFill="1" applyBorder="1" applyAlignment="1">
      <alignment horizontal="center"/>
    </xf>
    <xf numFmtId="0" fontId="34" fillId="6" borderId="19" xfId="0" applyFont="1" applyFill="1" applyBorder="1" applyAlignment="1">
      <alignment horizontal="center"/>
    </xf>
    <xf numFmtId="0" fontId="0" fillId="0" borderId="27" xfId="0" applyBorder="1" applyAlignment="1">
      <alignment horizontal="left"/>
    </xf>
    <xf numFmtId="0" fontId="0" fillId="0" borderId="22" xfId="0" applyBorder="1" applyAlignment="1">
      <alignment horizontal="left"/>
    </xf>
    <xf numFmtId="0" fontId="26" fillId="0" borderId="0" xfId="0" applyFont="1" applyAlignment="1" applyProtection="1">
      <alignment horizontal="center"/>
    </xf>
    <xf numFmtId="0" fontId="8" fillId="0" borderId="0" xfId="0" applyFont="1" applyAlignment="1" applyProtection="1">
      <alignment horizontal="center"/>
    </xf>
    <xf numFmtId="14" fontId="14" fillId="0" borderId="0" xfId="0" applyNumberFormat="1" applyFont="1" applyAlignment="1" applyProtection="1">
      <alignment horizontal="center"/>
    </xf>
    <xf numFmtId="0" fontId="14" fillId="0" borderId="25" xfId="0" applyFont="1" applyBorder="1" applyAlignment="1" applyProtection="1">
      <alignment horizontal="left"/>
    </xf>
    <xf numFmtId="0" fontId="4" fillId="6" borderId="20" xfId="0" applyFont="1" applyFill="1" applyBorder="1" applyAlignment="1" applyProtection="1">
      <alignment horizontal="center"/>
    </xf>
    <xf numFmtId="0" fontId="17" fillId="0" borderId="17" xfId="0" applyFont="1" applyBorder="1" applyAlignment="1" applyProtection="1">
      <alignment horizontal="center"/>
    </xf>
    <xf numFmtId="0" fontId="17" fillId="0" borderId="18" xfId="0" applyFont="1" applyBorder="1" applyAlignment="1" applyProtection="1">
      <alignment horizontal="center"/>
    </xf>
    <xf numFmtId="0" fontId="17" fillId="0" borderId="19" xfId="0" applyFont="1" applyBorder="1" applyAlignment="1" applyProtection="1">
      <alignment horizontal="center"/>
    </xf>
    <xf numFmtId="0" fontId="17" fillId="6" borderId="17" xfId="0" applyFont="1" applyFill="1" applyBorder="1" applyAlignment="1" applyProtection="1">
      <alignment horizontal="center"/>
    </xf>
    <xf numFmtId="0" fontId="17" fillId="6" borderId="18" xfId="0" applyFont="1" applyFill="1" applyBorder="1" applyAlignment="1" applyProtection="1">
      <alignment horizontal="center"/>
    </xf>
    <xf numFmtId="0" fontId="17" fillId="6" borderId="19" xfId="0" applyFont="1" applyFill="1" applyBorder="1" applyAlignment="1" applyProtection="1">
      <alignment horizontal="center"/>
    </xf>
    <xf numFmtId="0" fontId="4" fillId="5" borderId="20" xfId="0" applyFont="1" applyFill="1" applyBorder="1" applyAlignment="1" applyProtection="1">
      <alignment horizontal="center"/>
    </xf>
    <xf numFmtId="0" fontId="4" fillId="5" borderId="20" xfId="0" applyFont="1" applyFill="1" applyBorder="1" applyAlignment="1" applyProtection="1">
      <alignment horizontal="center"/>
      <protection locked="0"/>
    </xf>
    <xf numFmtId="0" fontId="4" fillId="0" borderId="10" xfId="0" applyFont="1" applyFill="1" applyBorder="1" applyAlignment="1" applyProtection="1">
      <alignment horizontal="left" vertical="center" wrapText="1"/>
      <protection locked="0"/>
    </xf>
    <xf numFmtId="0" fontId="4" fillId="0" borderId="11" xfId="0" applyFont="1" applyFill="1" applyBorder="1" applyAlignment="1" applyProtection="1">
      <alignment horizontal="left" vertical="center" wrapText="1"/>
      <protection locked="0"/>
    </xf>
    <xf numFmtId="0" fontId="29" fillId="0" borderId="26" xfId="0" applyFont="1" applyBorder="1" applyAlignment="1" applyProtection="1">
      <alignment horizontal="center" vertical="center"/>
    </xf>
    <xf numFmtId="0" fontId="29" fillId="0" borderId="21" xfId="0" applyFont="1" applyBorder="1" applyAlignment="1" applyProtection="1">
      <alignment horizontal="center" vertical="center"/>
    </xf>
    <xf numFmtId="0" fontId="29" fillId="0" borderId="14" xfId="0" applyFont="1" applyBorder="1" applyAlignment="1" applyProtection="1">
      <alignment horizontal="center" vertical="center"/>
    </xf>
    <xf numFmtId="0" fontId="0" fillId="0" borderId="27" xfId="0" applyFill="1" applyBorder="1" applyAlignment="1" applyProtection="1">
      <alignment horizontal="left" vertical="center"/>
      <protection locked="0"/>
    </xf>
    <xf numFmtId="0" fontId="0" fillId="0" borderId="28" xfId="0" applyFill="1" applyBorder="1" applyAlignment="1" applyProtection="1">
      <alignment horizontal="left" vertical="center"/>
      <protection locked="0"/>
    </xf>
    <xf numFmtId="0" fontId="34" fillId="6" borderId="17" xfId="0" applyFont="1" applyFill="1" applyBorder="1" applyAlignment="1" applyProtection="1">
      <alignment horizontal="left" vertical="center"/>
    </xf>
    <xf numFmtId="0" fontId="34" fillId="6" borderId="18" xfId="0" applyFont="1" applyFill="1" applyBorder="1" applyAlignment="1" applyProtection="1">
      <alignment horizontal="left" vertical="center"/>
    </xf>
    <xf numFmtId="0" fontId="34" fillId="6" borderId="19" xfId="0" applyFont="1" applyFill="1" applyBorder="1" applyAlignment="1" applyProtection="1">
      <alignment horizontal="left" vertical="center"/>
    </xf>
    <xf numFmtId="0" fontId="0" fillId="0" borderId="23" xfId="0" applyFill="1" applyBorder="1" applyAlignment="1" applyProtection="1">
      <alignment horizontal="left" vertical="center"/>
      <protection locked="0"/>
    </xf>
    <xf numFmtId="0" fontId="0" fillId="0" borderId="24" xfId="0" applyFill="1" applyBorder="1" applyAlignment="1" applyProtection="1">
      <alignment horizontal="left" vertical="center"/>
      <protection locked="0"/>
    </xf>
    <xf numFmtId="0" fontId="34" fillId="6" borderId="17" xfId="0" applyFont="1" applyFill="1" applyBorder="1" applyAlignment="1" applyProtection="1">
      <alignment horizontal="center" vertical="center"/>
    </xf>
    <xf numFmtId="0" fontId="34" fillId="6" borderId="19" xfId="0" applyFont="1" applyFill="1" applyBorder="1" applyAlignment="1" applyProtection="1">
      <alignment horizontal="center" vertical="center"/>
    </xf>
    <xf numFmtId="0" fontId="29" fillId="0" borderId="20" xfId="0" applyFont="1" applyBorder="1" applyAlignment="1" applyProtection="1">
      <alignment horizontal="center" vertical="center"/>
    </xf>
    <xf numFmtId="0" fontId="0" fillId="0" borderId="18" xfId="0" applyBorder="1" applyAlignment="1" applyProtection="1">
      <alignment horizontal="center" vertical="center"/>
    </xf>
    <xf numFmtId="0" fontId="0" fillId="0" borderId="15" xfId="0" applyFill="1" applyBorder="1" applyAlignment="1" applyProtection="1">
      <alignment horizontal="left" vertical="center"/>
    </xf>
    <xf numFmtId="0" fontId="0" fillId="0" borderId="16" xfId="0" applyFill="1" applyBorder="1" applyAlignment="1" applyProtection="1">
      <alignment horizontal="left" vertical="center"/>
    </xf>
    <xf numFmtId="0" fontId="0" fillId="0" borderId="23" xfId="0" applyBorder="1" applyAlignment="1" applyProtection="1">
      <alignment horizontal="left" vertical="center" wrapText="1"/>
    </xf>
    <xf numFmtId="0" fontId="0" fillId="0" borderId="0" xfId="0" applyBorder="1" applyAlignment="1" applyProtection="1">
      <alignment horizontal="left" vertical="center" wrapText="1"/>
    </xf>
    <xf numFmtId="0" fontId="29" fillId="0" borderId="23" xfId="0" applyFont="1" applyBorder="1" applyAlignment="1" applyProtection="1">
      <alignment horizontal="center" vertical="center"/>
    </xf>
    <xf numFmtId="0" fontId="29" fillId="0" borderId="0" xfId="0" applyFont="1" applyBorder="1" applyAlignment="1" applyProtection="1">
      <alignment horizontal="center" vertical="center"/>
    </xf>
    <xf numFmtId="0" fontId="0" fillId="0" borderId="27" xfId="0" applyBorder="1" applyAlignment="1" applyProtection="1">
      <alignment horizontal="left" vertical="center"/>
      <protection locked="0"/>
    </xf>
    <xf numFmtId="0" fontId="0" fillId="0" borderId="28" xfId="0" applyBorder="1" applyAlignment="1" applyProtection="1">
      <alignment horizontal="left" vertical="center"/>
      <protection locked="0"/>
    </xf>
    <xf numFmtId="0" fontId="0" fillId="0" borderId="23" xfId="0" applyBorder="1" applyAlignment="1" applyProtection="1">
      <alignment horizontal="left" vertical="center"/>
      <protection locked="0"/>
    </xf>
    <xf numFmtId="0" fontId="0" fillId="0" borderId="24" xfId="0" applyBorder="1" applyAlignment="1" applyProtection="1">
      <alignment horizontal="left" vertical="center"/>
      <protection locked="0"/>
    </xf>
    <xf numFmtId="0" fontId="0" fillId="0" borderId="15" xfId="0" applyBorder="1" applyAlignment="1" applyProtection="1">
      <alignment vertical="center"/>
    </xf>
    <xf numFmtId="0" fontId="0" fillId="0" borderId="16" xfId="0" applyBorder="1" applyAlignment="1" applyProtection="1">
      <alignment vertical="center"/>
    </xf>
    <xf numFmtId="0" fontId="0" fillId="0" borderId="22" xfId="0" applyBorder="1" applyAlignment="1" applyProtection="1">
      <alignment horizontal="center" vertical="center"/>
    </xf>
    <xf numFmtId="0" fontId="0" fillId="0" borderId="25" xfId="0" applyBorder="1" applyAlignment="1" applyProtection="1">
      <alignment horizontal="center" vertical="center"/>
    </xf>
    <xf numFmtId="0" fontId="40" fillId="6" borderId="17" xfId="0" applyFont="1" applyFill="1" applyBorder="1" applyAlignment="1" applyProtection="1">
      <alignment horizontal="center" vertical="center"/>
    </xf>
    <xf numFmtId="0" fontId="40" fillId="6" borderId="18" xfId="0" applyFont="1" applyFill="1" applyBorder="1" applyAlignment="1" applyProtection="1">
      <alignment horizontal="center" vertical="center"/>
    </xf>
    <xf numFmtId="0" fontId="40" fillId="6" borderId="19" xfId="0" applyFont="1" applyFill="1" applyBorder="1" applyAlignment="1" applyProtection="1">
      <alignment horizontal="center" vertical="center"/>
    </xf>
    <xf numFmtId="0" fontId="0" fillId="0" borderId="0" xfId="0" applyBorder="1" applyAlignment="1" applyProtection="1">
      <alignment horizontal="left" vertical="center"/>
      <protection locked="0"/>
    </xf>
    <xf numFmtId="0" fontId="0" fillId="0" borderId="15" xfId="0" applyBorder="1" applyAlignment="1" applyProtection="1">
      <alignment horizontal="left" vertical="center"/>
    </xf>
    <xf numFmtId="0" fontId="0" fillId="0" borderId="16" xfId="0" applyBorder="1" applyAlignment="1" applyProtection="1">
      <alignment horizontal="left" vertical="center"/>
    </xf>
    <xf numFmtId="0" fontId="0" fillId="0" borderId="17" xfId="0" applyBorder="1" applyAlignment="1" applyProtection="1">
      <alignment horizontal="left" vertical="center"/>
    </xf>
    <xf numFmtId="0" fontId="0" fillId="0" borderId="19" xfId="0" applyBorder="1" applyAlignment="1" applyProtection="1">
      <alignment horizontal="left" vertical="center"/>
    </xf>
    <xf numFmtId="0" fontId="30" fillId="6" borderId="20" xfId="0" applyFont="1" applyFill="1" applyBorder="1" applyAlignment="1" applyProtection="1">
      <alignment horizontal="center" vertical="center"/>
    </xf>
    <xf numFmtId="0" fontId="29" fillId="0" borderId="18" xfId="0" applyFont="1" applyBorder="1" applyAlignment="1" applyProtection="1">
      <alignment horizontal="center" vertical="center"/>
    </xf>
    <xf numFmtId="0" fontId="0" fillId="0" borderId="15" xfId="0" applyFill="1" applyBorder="1" applyAlignment="1" applyProtection="1">
      <alignment horizontal="left" vertical="center"/>
      <protection locked="0"/>
    </xf>
    <xf numFmtId="0" fontId="0" fillId="0" borderId="16" xfId="0" applyFill="1" applyBorder="1" applyAlignment="1" applyProtection="1">
      <alignment horizontal="left" vertical="center"/>
      <protection locked="0"/>
    </xf>
    <xf numFmtId="0" fontId="0" fillId="0" borderId="15" xfId="0" applyBorder="1" applyAlignment="1" applyProtection="1">
      <alignment horizontal="left" vertical="center"/>
      <protection locked="0"/>
    </xf>
    <xf numFmtId="0" fontId="0" fillId="0" borderId="16" xfId="0" applyBorder="1" applyAlignment="1" applyProtection="1">
      <alignment horizontal="left" vertical="center"/>
      <protection locked="0"/>
    </xf>
    <xf numFmtId="0" fontId="11" fillId="0" borderId="18" xfId="0" applyFont="1" applyBorder="1" applyAlignment="1" applyProtection="1">
      <alignment horizontal="left" vertical="center"/>
    </xf>
    <xf numFmtId="0" fontId="11" fillId="0" borderId="19" xfId="0" applyFont="1" applyBorder="1" applyAlignment="1" applyProtection="1">
      <alignment horizontal="left" vertical="center"/>
    </xf>
    <xf numFmtId="0" fontId="7" fillId="0" borderId="17" xfId="0" applyFont="1" applyBorder="1" applyAlignment="1" applyProtection="1">
      <alignment horizontal="left" vertical="center"/>
    </xf>
    <xf numFmtId="0" fontId="7" fillId="0" borderId="19" xfId="0" applyFont="1" applyBorder="1" applyAlignment="1" applyProtection="1">
      <alignment horizontal="left" vertical="center"/>
    </xf>
    <xf numFmtId="0" fontId="0" fillId="0" borderId="15" xfId="0" applyBorder="1" applyAlignment="1" applyProtection="1">
      <alignment horizontal="center" vertical="center"/>
      <protection locked="0"/>
    </xf>
    <xf numFmtId="0" fontId="0" fillId="0" borderId="16" xfId="0" applyBorder="1" applyAlignment="1" applyProtection="1">
      <alignment horizontal="center" vertical="center"/>
      <protection locked="0"/>
    </xf>
    <xf numFmtId="0" fontId="4" fillId="0" borderId="17" xfId="0" applyFont="1" applyBorder="1" applyAlignment="1" applyProtection="1">
      <alignment vertical="center"/>
    </xf>
    <xf numFmtId="0" fontId="7" fillId="0" borderId="19" xfId="0" applyFont="1" applyBorder="1" applyAlignment="1" applyProtection="1">
      <alignment vertical="center"/>
    </xf>
    <xf numFmtId="0" fontId="7" fillId="0" borderId="18" xfId="0" applyFont="1" applyBorder="1" applyAlignment="1" applyProtection="1">
      <alignment horizontal="left" vertical="center"/>
    </xf>
    <xf numFmtId="0" fontId="4" fillId="0" borderId="17" xfId="0" applyFont="1" applyBorder="1" applyAlignment="1" applyProtection="1">
      <alignment horizontal="left" vertical="center"/>
    </xf>
    <xf numFmtId="0" fontId="4" fillId="0" borderId="19" xfId="0" applyFont="1" applyBorder="1" applyAlignment="1" applyProtection="1">
      <alignment horizontal="left" vertical="center"/>
    </xf>
    <xf numFmtId="0" fontId="0" fillId="0" borderId="27" xfId="0" applyBorder="1" applyAlignment="1" applyProtection="1">
      <alignment horizontal="left" vertical="center" wrapText="1"/>
    </xf>
    <xf numFmtId="0" fontId="0" fillId="0" borderId="22" xfId="0" applyBorder="1" applyAlignment="1" applyProtection="1">
      <alignment horizontal="left" vertical="center" wrapText="1"/>
    </xf>
    <xf numFmtId="0" fontId="4" fillId="0" borderId="27" xfId="0" applyFont="1" applyBorder="1" applyAlignment="1" applyProtection="1">
      <alignment vertical="center"/>
    </xf>
    <xf numFmtId="0" fontId="7" fillId="0" borderId="28" xfId="0" applyFont="1" applyBorder="1" applyAlignment="1" applyProtection="1">
      <alignment vertical="center"/>
    </xf>
    <xf numFmtId="0" fontId="7" fillId="0" borderId="18" xfId="0" applyFont="1" applyBorder="1" applyAlignment="1" applyProtection="1">
      <alignment horizontal="center" vertical="center"/>
    </xf>
    <xf numFmtId="0" fontId="4" fillId="0" borderId="23" xfId="0" applyFont="1" applyBorder="1" applyAlignment="1" applyProtection="1">
      <alignment vertical="center"/>
    </xf>
    <xf numFmtId="0" fontId="7" fillId="0" borderId="24" xfId="0" applyFont="1" applyBorder="1" applyAlignment="1" applyProtection="1">
      <alignment vertical="center"/>
    </xf>
    <xf numFmtId="0" fontId="34" fillId="0" borderId="18" xfId="0" applyFont="1" applyBorder="1" applyAlignment="1" applyProtection="1">
      <alignment horizontal="center" vertical="center"/>
    </xf>
    <xf numFmtId="0" fontId="34" fillId="6" borderId="20" xfId="0" applyFont="1" applyFill="1" applyBorder="1" applyAlignment="1" applyProtection="1">
      <alignment horizontal="center" vertical="center"/>
    </xf>
    <xf numFmtId="0" fontId="0" fillId="0" borderId="22" xfId="0" applyBorder="1" applyAlignment="1" applyProtection="1">
      <alignment horizontal="left" vertical="center"/>
      <protection locked="0"/>
    </xf>
    <xf numFmtId="0" fontId="0" fillId="0" borderId="17" xfId="0" applyBorder="1" applyAlignment="1" applyProtection="1">
      <alignment horizontal="left" vertical="center"/>
      <protection locked="0"/>
    </xf>
    <xf numFmtId="0" fontId="0" fillId="0" borderId="19" xfId="0" applyBorder="1" applyAlignment="1" applyProtection="1">
      <alignment horizontal="left" vertical="center"/>
      <protection locked="0"/>
    </xf>
    <xf numFmtId="0" fontId="34" fillId="0" borderId="27" xfId="0" applyFont="1" applyFill="1" applyBorder="1" applyAlignment="1" applyProtection="1">
      <alignment horizontal="left" vertical="center"/>
      <protection locked="0"/>
    </xf>
    <xf numFmtId="0" fontId="34" fillId="0" borderId="28" xfId="0" applyFont="1" applyFill="1" applyBorder="1" applyAlignment="1" applyProtection="1">
      <alignment horizontal="left" vertical="center"/>
      <protection locked="0"/>
    </xf>
    <xf numFmtId="0" fontId="4" fillId="0" borderId="15" xfId="0" applyFont="1" applyBorder="1" applyAlignment="1" applyProtection="1">
      <alignment vertical="center"/>
    </xf>
    <xf numFmtId="0" fontId="7" fillId="0" borderId="16" xfId="0" applyFont="1" applyBorder="1" applyAlignment="1" applyProtection="1">
      <alignment vertical="center"/>
    </xf>
    <xf numFmtId="0" fontId="11" fillId="0" borderId="25" xfId="0" applyFont="1" applyBorder="1" applyAlignment="1" applyProtection="1">
      <alignment horizontal="left" vertical="center"/>
    </xf>
    <xf numFmtId="0" fontId="11" fillId="0" borderId="16" xfId="0" applyFont="1" applyBorder="1" applyAlignment="1" applyProtection="1">
      <alignment horizontal="left" vertical="center"/>
    </xf>
    <xf numFmtId="0" fontId="7" fillId="0" borderId="17" xfId="0" applyFont="1" applyBorder="1" applyAlignment="1" applyProtection="1">
      <alignment vertical="center"/>
    </xf>
    <xf numFmtId="0" fontId="7" fillId="0" borderId="23" xfId="0" applyFont="1" applyBorder="1" applyAlignment="1" applyProtection="1">
      <alignment horizontal="left" vertical="center"/>
    </xf>
    <xf numFmtId="0" fontId="7" fillId="0" borderId="24" xfId="0" applyFont="1" applyBorder="1" applyAlignment="1" applyProtection="1">
      <alignment horizontal="left" vertical="center"/>
    </xf>
    <xf numFmtId="0" fontId="7" fillId="0" borderId="22" xfId="0" applyFont="1" applyBorder="1" applyAlignment="1" applyProtection="1">
      <alignment horizontal="center" vertical="center"/>
    </xf>
    <xf numFmtId="0" fontId="7" fillId="0" borderId="25" xfId="0" applyFont="1" applyBorder="1" applyAlignment="1" applyProtection="1">
      <alignment horizontal="center" vertical="center"/>
    </xf>
    <xf numFmtId="0" fontId="6" fillId="0" borderId="10" xfId="0" applyFont="1" applyFill="1" applyBorder="1" applyAlignment="1" applyProtection="1">
      <alignment horizontal="left" vertical="center"/>
    </xf>
    <xf numFmtId="0" fontId="7" fillId="0" borderId="11" xfId="0" applyFont="1" applyBorder="1" applyAlignment="1" applyProtection="1">
      <alignment vertical="center"/>
    </xf>
    <xf numFmtId="0" fontId="6" fillId="0" borderId="10" xfId="0" applyFont="1" applyFill="1" applyBorder="1" applyAlignment="1" applyProtection="1">
      <alignment vertical="center"/>
    </xf>
    <xf numFmtId="0" fontId="6" fillId="0" borderId="7" xfId="0" applyFont="1" applyFill="1" applyBorder="1" applyAlignment="1" applyProtection="1">
      <alignment horizontal="left" vertical="center"/>
    </xf>
    <xf numFmtId="0" fontId="7" fillId="0" borderId="9" xfId="0" applyFont="1" applyBorder="1" applyAlignment="1" applyProtection="1">
      <alignment vertical="center"/>
    </xf>
    <xf numFmtId="0" fontId="7" fillId="0" borderId="13" xfId="0" applyFont="1" applyBorder="1" applyAlignment="1" applyProtection="1">
      <alignment vertical="center"/>
    </xf>
    <xf numFmtId="0" fontId="8" fillId="0" borderId="17" xfId="0" applyFont="1" applyBorder="1" applyAlignment="1" applyProtection="1">
      <alignment vertical="center"/>
    </xf>
    <xf numFmtId="0" fontId="9" fillId="0" borderId="18" xfId="0" applyFont="1" applyBorder="1" applyAlignment="1" applyProtection="1">
      <alignment vertical="center"/>
    </xf>
    <xf numFmtId="0" fontId="9" fillId="0" borderId="19" xfId="0" applyFont="1" applyBorder="1" applyAlignment="1" applyProtection="1">
      <alignment vertical="center"/>
    </xf>
    <xf numFmtId="0" fontId="10" fillId="0" borderId="17" xfId="0" applyFont="1" applyBorder="1" applyAlignment="1" applyProtection="1">
      <alignment horizontal="left" vertical="center"/>
    </xf>
    <xf numFmtId="0" fontId="10" fillId="0" borderId="19" xfId="0" applyFont="1" applyBorder="1" applyAlignment="1" applyProtection="1">
      <alignment horizontal="left" vertical="center"/>
    </xf>
    <xf numFmtId="0" fontId="6" fillId="0" borderId="10" xfId="0" applyFont="1" applyBorder="1" applyAlignment="1" applyProtection="1">
      <alignment vertical="center"/>
    </xf>
    <xf numFmtId="0" fontId="0" fillId="0" borderId="11" xfId="0" applyBorder="1" applyAlignment="1" applyProtection="1">
      <alignment vertical="center"/>
    </xf>
    <xf numFmtId="0" fontId="4" fillId="2" borderId="15" xfId="0" applyFont="1" applyFill="1" applyBorder="1" applyAlignment="1" applyProtection="1">
      <alignment horizontal="center" vertical="center"/>
    </xf>
    <xf numFmtId="0" fontId="4" fillId="2" borderId="16" xfId="0" applyFont="1" applyFill="1" applyBorder="1" applyAlignment="1" applyProtection="1">
      <alignment horizontal="center" vertical="center"/>
    </xf>
    <xf numFmtId="0" fontId="0" fillId="9" borderId="17" xfId="0" applyFill="1" applyBorder="1" applyAlignment="1" applyProtection="1">
      <alignment horizontal="left" vertical="center"/>
      <protection locked="0"/>
    </xf>
    <xf numFmtId="0" fontId="0" fillId="9" borderId="18" xfId="0" applyFill="1" applyBorder="1" applyAlignment="1" applyProtection="1">
      <alignment horizontal="left" vertical="center"/>
      <protection locked="0"/>
    </xf>
    <xf numFmtId="0" fontId="0" fillId="9" borderId="19" xfId="0" applyFill="1" applyBorder="1" applyAlignment="1" applyProtection="1">
      <alignment horizontal="left" vertical="center"/>
      <protection locked="0"/>
    </xf>
    <xf numFmtId="0" fontId="34" fillId="0" borderId="0" xfId="0" applyFont="1" applyFill="1" applyBorder="1" applyAlignment="1" applyProtection="1">
      <alignment horizontal="center"/>
    </xf>
    <xf numFmtId="0" fontId="4" fillId="0" borderId="5" xfId="0" applyFont="1" applyFill="1" applyBorder="1" applyAlignment="1" applyProtection="1">
      <alignment horizontal="left" vertical="center" wrapText="1"/>
      <protection locked="0"/>
    </xf>
    <xf numFmtId="0" fontId="4" fillId="0" borderId="33" xfId="0" applyFont="1" applyFill="1" applyBorder="1" applyAlignment="1" applyProtection="1">
      <alignment horizontal="left" vertical="center" wrapText="1"/>
      <protection locked="0"/>
    </xf>
    <xf numFmtId="0" fontId="0" fillId="0" borderId="18" xfId="0" applyBorder="1" applyAlignment="1" applyProtection="1">
      <alignment horizontal="center" vertical="center"/>
      <protection locked="0"/>
    </xf>
    <xf numFmtId="0" fontId="8" fillId="0" borderId="17" xfId="0" applyFont="1" applyBorder="1" applyAlignment="1" applyProtection="1">
      <alignment horizontal="left" vertical="center"/>
    </xf>
    <xf numFmtId="0" fontId="8" fillId="0" borderId="18" xfId="0" applyFont="1" applyBorder="1" applyAlignment="1" applyProtection="1">
      <alignment horizontal="left" vertical="center"/>
    </xf>
    <xf numFmtId="0" fontId="8" fillId="0" borderId="19" xfId="0" applyFont="1" applyBorder="1" applyAlignment="1" applyProtection="1">
      <alignment horizontal="left" vertical="center"/>
    </xf>
    <xf numFmtId="0" fontId="10" fillId="0" borderId="17" xfId="0" applyFont="1" applyBorder="1" applyAlignment="1" applyProtection="1">
      <alignment vertical="center"/>
    </xf>
    <xf numFmtId="0" fontId="7" fillId="0" borderId="17" xfId="0" applyFont="1" applyFill="1" applyBorder="1" applyAlignment="1" applyProtection="1">
      <alignment horizontal="left" vertical="center"/>
    </xf>
    <xf numFmtId="0" fontId="7" fillId="0" borderId="19" xfId="0" applyFont="1" applyFill="1" applyBorder="1" applyAlignment="1" applyProtection="1">
      <alignment horizontal="left" vertical="center"/>
    </xf>
    <xf numFmtId="0" fontId="0" fillId="0" borderId="0" xfId="0" applyFill="1" applyBorder="1" applyAlignment="1" applyProtection="1">
      <alignment horizontal="left" vertical="center"/>
      <protection locked="0"/>
    </xf>
    <xf numFmtId="0" fontId="34" fillId="0" borderId="0" xfId="0" applyFont="1" applyFill="1" applyBorder="1" applyAlignment="1">
      <alignment horizontal="center"/>
    </xf>
    <xf numFmtId="0" fontId="47" fillId="0" borderId="18" xfId="0" applyFont="1" applyBorder="1" applyAlignment="1">
      <alignment horizontal="center" vertical="center"/>
    </xf>
    <xf numFmtId="0" fontId="48" fillId="0" borderId="26" xfId="0" applyFont="1" applyBorder="1" applyAlignment="1">
      <alignment horizontal="center" vertical="center"/>
    </xf>
    <xf numFmtId="0" fontId="48" fillId="0" borderId="21" xfId="0" applyFont="1" applyBorder="1" applyAlignment="1">
      <alignment horizontal="center" vertical="center"/>
    </xf>
    <xf numFmtId="0" fontId="48" fillId="0" borderId="14" xfId="0" applyFont="1" applyBorder="1" applyAlignment="1">
      <alignment horizontal="center" vertical="center"/>
    </xf>
    <xf numFmtId="0" fontId="47" fillId="0" borderId="23" xfId="0" applyFont="1" applyBorder="1" applyAlignment="1" applyProtection="1">
      <alignment horizontal="left" vertical="center"/>
      <protection locked="0"/>
    </xf>
    <xf numFmtId="0" fontId="47" fillId="0" borderId="24" xfId="0" applyFont="1" applyBorder="1" applyAlignment="1" applyProtection="1">
      <alignment horizontal="left" vertical="center"/>
      <protection locked="0"/>
    </xf>
    <xf numFmtId="0" fontId="47" fillId="0" borderId="17" xfId="0" applyFont="1" applyFill="1" applyBorder="1" applyAlignment="1">
      <alignment horizontal="left" vertical="center"/>
    </xf>
    <xf numFmtId="0" fontId="47" fillId="0" borderId="19" xfId="0" applyFont="1" applyFill="1" applyBorder="1" applyAlignment="1">
      <alignment horizontal="left" vertical="center"/>
    </xf>
    <xf numFmtId="0" fontId="15" fillId="0" borderId="23" xfId="0" applyFont="1" applyBorder="1" applyAlignment="1">
      <alignment horizontal="center"/>
    </xf>
    <xf numFmtId="0" fontId="15" fillId="0" borderId="0" xfId="0" applyFont="1" applyBorder="1" applyAlignment="1">
      <alignment horizontal="center"/>
    </xf>
    <xf numFmtId="0" fontId="15" fillId="0" borderId="24" xfId="0" applyFont="1" applyBorder="1" applyAlignment="1">
      <alignment horizontal="center"/>
    </xf>
    <xf numFmtId="0" fontId="48" fillId="0" borderId="18" xfId="0" applyFont="1" applyBorder="1" applyAlignment="1">
      <alignment horizontal="center" vertical="center"/>
    </xf>
    <xf numFmtId="0" fontId="53" fillId="0" borderId="18" xfId="0" applyFont="1" applyBorder="1" applyAlignment="1">
      <alignment horizontal="center" vertical="center"/>
    </xf>
    <xf numFmtId="0" fontId="47" fillId="0" borderId="23" xfId="0" applyFont="1" applyFill="1" applyBorder="1" applyAlignment="1" applyProtection="1">
      <alignment horizontal="left" vertical="center"/>
      <protection locked="0"/>
    </xf>
    <xf numFmtId="0" fontId="47" fillId="0" borderId="24" xfId="0" applyFont="1" applyFill="1" applyBorder="1" applyAlignment="1" applyProtection="1">
      <alignment horizontal="left" vertical="center"/>
      <protection locked="0"/>
    </xf>
    <xf numFmtId="0" fontId="47" fillId="0" borderId="27" xfId="0" applyFont="1" applyBorder="1" applyAlignment="1" applyProtection="1">
      <alignment horizontal="left" vertical="center"/>
      <protection locked="0"/>
    </xf>
    <xf numFmtId="0" fontId="47" fillId="0" borderId="28" xfId="0" applyFont="1" applyBorder="1" applyAlignment="1" applyProtection="1">
      <alignment horizontal="left" vertical="center"/>
      <protection locked="0"/>
    </xf>
    <xf numFmtId="0" fontId="47" fillId="0" borderId="15" xfId="0" applyFont="1" applyFill="1" applyBorder="1" applyAlignment="1" applyProtection="1">
      <alignment horizontal="center" vertical="center"/>
      <protection locked="0"/>
    </xf>
    <xf numFmtId="0" fontId="47" fillId="0" borderId="16" xfId="0" applyFont="1" applyFill="1" applyBorder="1" applyAlignment="1" applyProtection="1">
      <alignment horizontal="center" vertical="center"/>
      <protection locked="0"/>
    </xf>
    <xf numFmtId="0" fontId="48" fillId="6" borderId="17" xfId="0" applyFont="1" applyFill="1" applyBorder="1" applyAlignment="1">
      <alignment horizontal="left" vertical="center"/>
    </xf>
    <xf numFmtId="0" fontId="48" fillId="6" borderId="18" xfId="0" applyFont="1" applyFill="1" applyBorder="1" applyAlignment="1">
      <alignment horizontal="left" vertical="center"/>
    </xf>
    <xf numFmtId="0" fontId="48" fillId="6" borderId="19" xfId="0" applyFont="1" applyFill="1" applyBorder="1" applyAlignment="1">
      <alignment horizontal="left" vertical="center"/>
    </xf>
    <xf numFmtId="0" fontId="48" fillId="6" borderId="17" xfId="0" applyFont="1" applyFill="1" applyBorder="1" applyAlignment="1">
      <alignment horizontal="center" vertical="center"/>
    </xf>
    <xf numFmtId="0" fontId="48" fillId="6" borderId="19" xfId="0" applyFont="1" applyFill="1" applyBorder="1" applyAlignment="1">
      <alignment horizontal="center" vertical="center"/>
    </xf>
    <xf numFmtId="0" fontId="47" fillId="0" borderId="15" xfId="0" applyFont="1" applyBorder="1" applyAlignment="1" applyProtection="1">
      <alignment horizontal="left" vertical="center"/>
      <protection locked="0"/>
    </xf>
    <xf numFmtId="0" fontId="47" fillId="0" borderId="16" xfId="0" applyFont="1" applyBorder="1" applyAlignment="1" applyProtection="1">
      <alignment horizontal="left" vertical="center"/>
      <protection locked="0"/>
    </xf>
    <xf numFmtId="0" fontId="50" fillId="6" borderId="17" xfId="0" applyFont="1" applyFill="1" applyBorder="1" applyAlignment="1">
      <alignment horizontal="center" vertical="center"/>
    </xf>
    <xf numFmtId="0" fontId="50" fillId="6" borderId="18" xfId="0" applyFont="1" applyFill="1" applyBorder="1" applyAlignment="1">
      <alignment horizontal="center" vertical="center"/>
    </xf>
    <xf numFmtId="0" fontId="50" fillId="6" borderId="19" xfId="0" applyFont="1" applyFill="1" applyBorder="1" applyAlignment="1">
      <alignment horizontal="center" vertical="center"/>
    </xf>
    <xf numFmtId="0" fontId="47" fillId="0" borderId="15" xfId="0" applyFont="1" applyBorder="1" applyAlignment="1">
      <alignment horizontal="left" vertical="center"/>
    </xf>
    <xf numFmtId="0" fontId="47" fillId="0" borderId="16" xfId="0" applyFont="1" applyBorder="1" applyAlignment="1">
      <alignment horizontal="left" vertical="center"/>
    </xf>
    <xf numFmtId="0" fontId="47" fillId="0" borderId="27" xfId="0" applyFont="1" applyBorder="1" applyAlignment="1">
      <alignment horizontal="left" vertical="center" wrapText="1"/>
    </xf>
    <xf numFmtId="0" fontId="47" fillId="0" borderId="28" xfId="0" applyFont="1" applyBorder="1" applyAlignment="1">
      <alignment horizontal="left" vertical="center" wrapText="1"/>
    </xf>
    <xf numFmtId="0" fontId="47" fillId="9" borderId="17" xfId="0" applyFont="1" applyFill="1" applyBorder="1" applyAlignment="1" applyProtection="1">
      <alignment horizontal="center" vertical="center"/>
      <protection locked="0"/>
    </xf>
    <xf numFmtId="0" fontId="47" fillId="9" borderId="19" xfId="0" applyFont="1" applyFill="1" applyBorder="1" applyAlignment="1" applyProtection="1">
      <alignment horizontal="center" vertical="center"/>
      <protection locked="0"/>
    </xf>
    <xf numFmtId="0" fontId="54" fillId="6" borderId="20" xfId="0" applyFont="1" applyFill="1" applyBorder="1" applyAlignment="1">
      <alignment horizontal="center" vertical="center"/>
    </xf>
    <xf numFmtId="0" fontId="48" fillId="6" borderId="20" xfId="0" applyFont="1" applyFill="1" applyBorder="1" applyAlignment="1">
      <alignment horizontal="center" vertical="center"/>
    </xf>
    <xf numFmtId="0" fontId="47" fillId="0" borderId="27" xfId="0" applyFont="1" applyFill="1" applyBorder="1" applyAlignment="1" applyProtection="1">
      <alignment horizontal="left" vertical="center"/>
      <protection locked="0"/>
    </xf>
    <xf numFmtId="0" fontId="47" fillId="0" borderId="28" xfId="0" applyFont="1" applyFill="1" applyBorder="1" applyAlignment="1" applyProtection="1">
      <alignment horizontal="left" vertical="center"/>
      <protection locked="0"/>
    </xf>
    <xf numFmtId="0" fontId="48" fillId="0" borderId="27" xfId="0" applyFont="1" applyFill="1" applyBorder="1" applyAlignment="1" applyProtection="1">
      <alignment horizontal="left" vertical="center"/>
      <protection locked="0"/>
    </xf>
    <xf numFmtId="0" fontId="48" fillId="0" borderId="28" xfId="0" applyFont="1" applyFill="1" applyBorder="1" applyAlignment="1" applyProtection="1">
      <alignment horizontal="left" vertical="center"/>
      <protection locked="0"/>
    </xf>
    <xf numFmtId="0" fontId="47" fillId="0" borderId="22" xfId="0" applyFont="1" applyBorder="1" applyAlignment="1" applyProtection="1">
      <alignment horizontal="left" vertical="center"/>
      <protection locked="0"/>
    </xf>
    <xf numFmtId="0" fontId="47" fillId="0" borderId="17" xfId="0" applyFont="1" applyBorder="1" applyAlignment="1">
      <alignment horizontal="left" vertical="center"/>
    </xf>
    <xf numFmtId="0" fontId="47" fillId="0" borderId="19" xfId="0" applyFont="1" applyBorder="1" applyAlignment="1">
      <alignment horizontal="left" vertical="center"/>
    </xf>
    <xf numFmtId="0" fontId="47" fillId="0" borderId="18" xfId="0" applyFont="1" applyFill="1" applyBorder="1" applyAlignment="1">
      <alignment horizontal="center" vertical="center"/>
    </xf>
    <xf numFmtId="0" fontId="47" fillId="0" borderId="23" xfId="0" applyFont="1" applyBorder="1" applyAlignment="1">
      <alignment horizontal="left" vertical="center" wrapText="1"/>
    </xf>
    <xf numFmtId="0" fontId="47" fillId="0" borderId="0" xfId="0" applyFont="1" applyBorder="1" applyAlignment="1">
      <alignment horizontal="left" vertical="center" wrapText="1"/>
    </xf>
    <xf numFmtId="0" fontId="47" fillId="0" borderId="15" xfId="0" applyFont="1" applyFill="1" applyBorder="1" applyAlignment="1" applyProtection="1">
      <alignment horizontal="left" vertical="center"/>
      <protection locked="0"/>
    </xf>
    <xf numFmtId="0" fontId="47" fillId="0" borderId="16" xfId="0" applyFont="1" applyFill="1" applyBorder="1" applyAlignment="1" applyProtection="1">
      <alignment horizontal="left" vertical="center"/>
      <protection locked="0"/>
    </xf>
    <xf numFmtId="0" fontId="47" fillId="0" borderId="15" xfId="0" applyFont="1" applyBorder="1" applyAlignment="1" applyProtection="1">
      <alignment horizontal="center" vertical="center"/>
      <protection locked="0"/>
    </xf>
    <xf numFmtId="0" fontId="47" fillId="0" borderId="16" xfId="0" applyFont="1" applyBorder="1" applyAlignment="1" applyProtection="1">
      <alignment horizontal="center" vertical="center"/>
      <protection locked="0"/>
    </xf>
    <xf numFmtId="0" fontId="4" fillId="0" borderId="0" xfId="0" applyFont="1" applyBorder="1" applyAlignment="1" applyProtection="1">
      <alignment vertical="center"/>
      <protection locked="0"/>
    </xf>
    <xf numFmtId="0" fontId="7" fillId="0" borderId="0" xfId="0" applyFont="1" applyBorder="1" applyAlignment="1" applyProtection="1">
      <alignment vertical="center"/>
      <protection locked="0"/>
    </xf>
    <xf numFmtId="0" fontId="12" fillId="0" borderId="0" xfId="0" applyFont="1" applyAlignment="1">
      <alignment horizontal="center"/>
    </xf>
    <xf numFmtId="0" fontId="5" fillId="0" borderId="0" xfId="0" applyFont="1" applyAlignment="1">
      <alignment horizontal="center"/>
    </xf>
    <xf numFmtId="14" fontId="14" fillId="0" borderId="0" xfId="0" applyNumberFormat="1" applyFont="1" applyAlignment="1">
      <alignment horizontal="center"/>
    </xf>
    <xf numFmtId="0" fontId="47" fillId="0" borderId="18" xfId="0" applyFont="1" applyBorder="1" applyAlignment="1">
      <alignment horizontal="center"/>
    </xf>
    <xf numFmtId="0" fontId="53" fillId="0" borderId="20" xfId="0" applyFont="1" applyBorder="1" applyAlignment="1">
      <alignment horizontal="center" vertical="center"/>
    </xf>
    <xf numFmtId="0" fontId="47" fillId="0" borderId="17" xfId="0" applyFont="1" applyFill="1" applyBorder="1" applyAlignment="1">
      <alignment horizontal="left" vertical="top" wrapText="1"/>
    </xf>
    <xf numFmtId="0" fontId="47" fillId="0" borderId="18" xfId="0" applyFont="1" applyFill="1" applyBorder="1" applyAlignment="1">
      <alignment horizontal="left" vertical="top" wrapText="1"/>
    </xf>
    <xf numFmtId="0" fontId="48" fillId="0" borderId="20" xfId="0" applyFont="1" applyBorder="1" applyAlignment="1">
      <alignment horizontal="left" vertical="center"/>
    </xf>
    <xf numFmtId="0" fontId="48" fillId="9" borderId="20" xfId="0" applyFont="1" applyFill="1" applyBorder="1" applyAlignment="1" applyProtection="1">
      <alignment horizontal="left" vertical="center"/>
      <protection locked="0"/>
    </xf>
    <xf numFmtId="0" fontId="3" fillId="0" borderId="0" xfId="0" applyFont="1" applyAlignment="1">
      <alignment horizontal="center"/>
    </xf>
    <xf numFmtId="14" fontId="9" fillId="0" borderId="25" xfId="0" applyNumberFormat="1" applyFont="1" applyBorder="1" applyAlignment="1">
      <alignment horizontal="center"/>
    </xf>
    <xf numFmtId="0" fontId="17" fillId="5" borderId="20" xfId="0" applyFont="1" applyFill="1" applyBorder="1" applyAlignment="1">
      <alignment horizontal="left"/>
    </xf>
    <xf numFmtId="0" fontId="14" fillId="0" borderId="0" xfId="0" applyFont="1" applyBorder="1" applyAlignment="1" applyProtection="1">
      <alignment horizontal="left" vertical="center"/>
      <protection locked="0"/>
    </xf>
    <xf numFmtId="0" fontId="19" fillId="0" borderId="0" xfId="0" applyFont="1" applyBorder="1" applyAlignment="1" applyProtection="1">
      <alignment vertical="center"/>
      <protection locked="0"/>
    </xf>
    <xf numFmtId="0" fontId="14" fillId="0" borderId="0" xfId="0" applyFont="1" applyBorder="1" applyAlignment="1" applyProtection="1">
      <alignment vertical="center"/>
      <protection locked="0"/>
    </xf>
    <xf numFmtId="0" fontId="53" fillId="0" borderId="23" xfId="0" applyFont="1" applyBorder="1" applyAlignment="1">
      <alignment horizontal="center" vertical="center"/>
    </xf>
    <xf numFmtId="0" fontId="53" fillId="0" borderId="0" xfId="0" applyFont="1" applyBorder="1" applyAlignment="1">
      <alignment horizontal="center" vertical="center"/>
    </xf>
    <xf numFmtId="0" fontId="47" fillId="0" borderId="27" xfId="0" applyFont="1" applyFill="1" applyBorder="1" applyAlignment="1" applyProtection="1">
      <alignment horizontal="left" vertical="center"/>
    </xf>
    <xf numFmtId="0" fontId="47" fillId="0" borderId="28" xfId="0" applyFont="1" applyFill="1" applyBorder="1" applyAlignment="1" applyProtection="1">
      <alignment horizontal="left" vertical="center"/>
    </xf>
    <xf numFmtId="0" fontId="47" fillId="0" borderId="23" xfId="0" applyFont="1" applyFill="1" applyBorder="1" applyAlignment="1" applyProtection="1">
      <alignment horizontal="left" vertical="center"/>
    </xf>
    <xf numFmtId="0" fontId="47" fillId="0" borderId="24" xfId="0" applyFont="1" applyFill="1" applyBorder="1" applyAlignment="1" applyProtection="1">
      <alignment horizontal="left" vertical="center"/>
    </xf>
    <xf numFmtId="0" fontId="47" fillId="0" borderId="15" xfId="0" applyFont="1" applyFill="1" applyBorder="1" applyAlignment="1" applyProtection="1">
      <alignment horizontal="left" vertical="center"/>
    </xf>
    <xf numFmtId="0" fontId="47" fillId="0" borderId="16" xfId="0" applyFont="1" applyFill="1" applyBorder="1" applyAlignment="1" applyProtection="1">
      <alignment horizontal="left" vertical="center"/>
    </xf>
    <xf numFmtId="0" fontId="53" fillId="0" borderId="26" xfId="0" applyFont="1" applyBorder="1" applyAlignment="1" applyProtection="1">
      <alignment horizontal="center" vertical="center"/>
    </xf>
    <xf numFmtId="0" fontId="53" fillId="0" borderId="21" xfId="0" applyFont="1" applyBorder="1" applyAlignment="1" applyProtection="1">
      <alignment horizontal="center" vertical="center"/>
    </xf>
    <xf numFmtId="0" fontId="53" fillId="0" borderId="14" xfId="0" applyFont="1" applyBorder="1" applyAlignment="1" applyProtection="1">
      <alignment horizontal="center" vertical="center"/>
    </xf>
    <xf numFmtId="0" fontId="47" fillId="0" borderId="17" xfId="0" applyFont="1" applyBorder="1" applyAlignment="1" applyProtection="1">
      <alignment horizontal="left" vertical="center"/>
    </xf>
    <xf numFmtId="0" fontId="47" fillId="0" borderId="19" xfId="0" applyFont="1" applyBorder="1" applyAlignment="1" applyProtection="1">
      <alignment horizontal="left" vertical="center"/>
    </xf>
    <xf numFmtId="0" fontId="47" fillId="0" borderId="18" xfId="0" applyFont="1" applyBorder="1" applyAlignment="1" applyProtection="1">
      <alignment horizontal="center" vertical="center"/>
    </xf>
    <xf numFmtId="0" fontId="48" fillId="6" borderId="17" xfId="0" applyFont="1" applyFill="1" applyBorder="1" applyAlignment="1" applyProtection="1">
      <alignment horizontal="left" vertical="center"/>
    </xf>
    <xf numFmtId="0" fontId="48" fillId="6" borderId="18" xfId="0" applyFont="1" applyFill="1" applyBorder="1" applyAlignment="1" applyProtection="1">
      <alignment horizontal="left" vertical="center"/>
    </xf>
    <xf numFmtId="0" fontId="48" fillId="6" borderId="19" xfId="0" applyFont="1" applyFill="1" applyBorder="1" applyAlignment="1" applyProtection="1">
      <alignment horizontal="left" vertical="center"/>
    </xf>
    <xf numFmtId="0" fontId="48" fillId="6" borderId="17" xfId="0" applyFont="1" applyFill="1" applyBorder="1" applyAlignment="1" applyProtection="1">
      <alignment horizontal="center" vertical="center"/>
    </xf>
    <xf numFmtId="0" fontId="48" fillId="6" borderId="19" xfId="0" applyFont="1" applyFill="1" applyBorder="1" applyAlignment="1" applyProtection="1">
      <alignment horizontal="center" vertical="center"/>
    </xf>
    <xf numFmtId="0" fontId="50" fillId="6" borderId="17" xfId="0" applyFont="1" applyFill="1" applyBorder="1" applyAlignment="1" applyProtection="1">
      <alignment horizontal="center" vertical="center"/>
    </xf>
    <xf numFmtId="0" fontId="50" fillId="6" borderId="18" xfId="0" applyFont="1" applyFill="1" applyBorder="1" applyAlignment="1" applyProtection="1">
      <alignment horizontal="center" vertical="center"/>
    </xf>
    <xf numFmtId="0" fontId="50" fillId="6" borderId="19" xfId="0" applyFont="1" applyFill="1" applyBorder="1" applyAlignment="1" applyProtection="1">
      <alignment horizontal="center" vertical="center"/>
    </xf>
    <xf numFmtId="0" fontId="47" fillId="0" borderId="23" xfId="0" applyFont="1" applyBorder="1" applyAlignment="1" applyProtection="1">
      <alignment horizontal="left" vertical="center" wrapText="1"/>
    </xf>
    <xf numFmtId="0" fontId="47" fillId="0" borderId="0" xfId="0" applyFont="1" applyBorder="1" applyAlignment="1" applyProtection="1">
      <alignment horizontal="left" vertical="center" wrapText="1"/>
    </xf>
    <xf numFmtId="0" fontId="47" fillId="0" borderId="27" xfId="0" applyFont="1" applyBorder="1" applyAlignment="1" applyProtection="1">
      <alignment horizontal="center" vertical="center"/>
      <protection locked="0"/>
    </xf>
    <xf numFmtId="0" fontId="47" fillId="0" borderId="28" xfId="0" applyFont="1" applyBorder="1" applyAlignment="1" applyProtection="1">
      <alignment horizontal="center" vertical="center"/>
      <protection locked="0"/>
    </xf>
    <xf numFmtId="0" fontId="47" fillId="0" borderId="25" xfId="0" applyFont="1" applyBorder="1" applyAlignment="1" applyProtection="1">
      <alignment horizontal="center" vertical="center"/>
    </xf>
    <xf numFmtId="0" fontId="47" fillId="0" borderId="16" xfId="0" applyFont="1" applyBorder="1" applyAlignment="1" applyProtection="1">
      <alignment horizontal="center" vertical="center"/>
    </xf>
    <xf numFmtId="0" fontId="47" fillId="0" borderId="25" xfId="0" applyFont="1" applyBorder="1" applyAlignment="1" applyProtection="1">
      <alignment horizontal="center" vertical="center"/>
      <protection locked="0"/>
    </xf>
    <xf numFmtId="0" fontId="47" fillId="0" borderId="0" xfId="0" applyFont="1" applyBorder="1" applyAlignment="1" applyProtection="1">
      <alignment horizontal="center" vertical="center"/>
      <protection locked="0"/>
    </xf>
    <xf numFmtId="0" fontId="47" fillId="0" borderId="24" xfId="0" applyFont="1" applyBorder="1" applyAlignment="1" applyProtection="1">
      <alignment horizontal="center" vertical="center"/>
      <protection locked="0"/>
    </xf>
    <xf numFmtId="0" fontId="53" fillId="0" borderId="20" xfId="0" applyFont="1" applyBorder="1" applyAlignment="1" applyProtection="1">
      <alignment horizontal="center" vertical="center"/>
    </xf>
    <xf numFmtId="0" fontId="47" fillId="0" borderId="23" xfId="0" applyFont="1" applyBorder="1" applyAlignment="1" applyProtection="1">
      <alignment horizontal="center" vertical="center"/>
      <protection locked="0"/>
    </xf>
    <xf numFmtId="0" fontId="54" fillId="6" borderId="20" xfId="0" applyFont="1" applyFill="1" applyBorder="1" applyAlignment="1" applyProtection="1">
      <alignment horizontal="center" vertical="center"/>
    </xf>
    <xf numFmtId="0" fontId="47" fillId="0" borderId="27" xfId="0" applyFont="1" applyBorder="1" applyAlignment="1" applyProtection="1">
      <alignment horizontal="left" vertical="center" wrapText="1"/>
    </xf>
    <xf numFmtId="0" fontId="47" fillId="0" borderId="22" xfId="0" applyFont="1" applyBorder="1" applyAlignment="1" applyProtection="1">
      <alignment horizontal="left" vertical="center" wrapText="1"/>
    </xf>
    <xf numFmtId="0" fontId="48" fillId="0" borderId="23" xfId="0" applyFont="1" applyBorder="1" applyAlignment="1" applyProtection="1">
      <alignment horizontal="left" vertical="center"/>
    </xf>
    <xf numFmtId="0" fontId="48" fillId="0" borderId="0" xfId="0" applyFont="1" applyBorder="1" applyAlignment="1" applyProtection="1">
      <alignment horizontal="left" vertical="center"/>
    </xf>
    <xf numFmtId="0" fontId="48" fillId="0" borderId="15" xfId="0" applyFont="1" applyBorder="1" applyAlignment="1" applyProtection="1">
      <alignment horizontal="left" vertical="center"/>
    </xf>
    <xf numFmtId="0" fontId="48" fillId="0" borderId="25" xfId="0" applyFont="1" applyBorder="1" applyAlignment="1" applyProtection="1">
      <alignment horizontal="left" vertical="center"/>
    </xf>
    <xf numFmtId="0" fontId="7" fillId="0" borderId="18" xfId="0" applyFont="1" applyFill="1" applyBorder="1" applyAlignment="1" applyProtection="1">
      <alignment horizontal="left" vertical="center"/>
    </xf>
    <xf numFmtId="0" fontId="11" fillId="0" borderId="20" xfId="0" applyFont="1" applyBorder="1" applyAlignment="1" applyProtection="1">
      <alignment horizontal="left" vertical="center"/>
    </xf>
    <xf numFmtId="0" fontId="7" fillId="0" borderId="20" xfId="0" applyFont="1" applyBorder="1" applyAlignment="1" applyProtection="1">
      <alignment horizontal="left" vertical="center"/>
    </xf>
    <xf numFmtId="0" fontId="4" fillId="0" borderId="18" xfId="0" applyFont="1" applyBorder="1" applyAlignment="1" applyProtection="1">
      <alignment horizontal="left" vertical="center"/>
    </xf>
    <xf numFmtId="0" fontId="7" fillId="0" borderId="0" xfId="0" applyFont="1" applyBorder="1" applyAlignment="1" applyProtection="1">
      <alignment horizontal="center" vertical="center"/>
    </xf>
    <xf numFmtId="0" fontId="7" fillId="0" borderId="18" xfId="0" applyFont="1" applyFill="1" applyBorder="1" applyAlignment="1" applyProtection="1">
      <alignment horizontal="center" vertical="center"/>
    </xf>
    <xf numFmtId="0" fontId="7" fillId="0" borderId="22" xfId="0" applyFont="1" applyFill="1" applyBorder="1" applyAlignment="1" applyProtection="1">
      <alignment horizontal="center" vertical="center"/>
    </xf>
    <xf numFmtId="0" fontId="4" fillId="0" borderId="20" xfId="0" applyFont="1" applyBorder="1" applyAlignment="1" applyProtection="1">
      <alignment horizontal="left" vertical="center"/>
    </xf>
    <xf numFmtId="0" fontId="48" fillId="0" borderId="18" xfId="0" applyFont="1" applyBorder="1" applyAlignment="1" applyProtection="1">
      <alignment horizontal="center" vertical="center"/>
    </xf>
    <xf numFmtId="0" fontId="47" fillId="9" borderId="17" xfId="0" applyFont="1" applyFill="1" applyBorder="1" applyAlignment="1" applyProtection="1">
      <alignment horizontal="left" vertical="center"/>
      <protection locked="0"/>
    </xf>
    <xf numFmtId="0" fontId="47" fillId="9" borderId="18" xfId="0" applyFont="1" applyFill="1" applyBorder="1" applyAlignment="1" applyProtection="1">
      <alignment horizontal="left" vertical="center"/>
      <protection locked="0"/>
    </xf>
    <xf numFmtId="0" fontId="47" fillId="9" borderId="19" xfId="0" applyFont="1" applyFill="1" applyBorder="1" applyAlignment="1" applyProtection="1">
      <alignment horizontal="left" vertical="center"/>
      <protection locked="0"/>
    </xf>
    <xf numFmtId="0" fontId="48" fillId="6" borderId="18" xfId="0" applyFont="1" applyFill="1" applyBorder="1" applyAlignment="1" applyProtection="1">
      <alignment horizontal="center" vertical="center"/>
    </xf>
    <xf numFmtId="0" fontId="53" fillId="0" borderId="18" xfId="0" applyFont="1" applyBorder="1" applyAlignment="1" applyProtection="1">
      <alignment horizontal="center" vertical="center"/>
    </xf>
    <xf numFmtId="0" fontId="53" fillId="0" borderId="23" xfId="0" applyFont="1" applyBorder="1" applyAlignment="1" applyProtection="1">
      <alignment horizontal="center" vertical="center"/>
    </xf>
    <xf numFmtId="0" fontId="53" fillId="0" borderId="0" xfId="0" applyFont="1" applyBorder="1" applyAlignment="1" applyProtection="1">
      <alignment horizontal="center" vertical="center"/>
    </xf>
    <xf numFmtId="0" fontId="7" fillId="0" borderId="8" xfId="0" applyFont="1" applyBorder="1" applyAlignment="1" applyProtection="1">
      <alignment vertical="center"/>
    </xf>
    <xf numFmtId="0" fontId="4" fillId="2" borderId="15" xfId="0" applyFont="1" applyFill="1" applyBorder="1" applyAlignment="1" applyProtection="1">
      <alignment horizontal="left" vertical="center"/>
    </xf>
    <xf numFmtId="0" fontId="4" fillId="2" borderId="25" xfId="0" applyFont="1" applyFill="1" applyBorder="1" applyAlignment="1" applyProtection="1">
      <alignment horizontal="left" vertical="center"/>
    </xf>
    <xf numFmtId="0" fontId="4" fillId="2" borderId="16" xfId="0" applyFont="1" applyFill="1" applyBorder="1" applyAlignment="1" applyProtection="1">
      <alignment horizontal="left" vertical="center"/>
    </xf>
    <xf numFmtId="0" fontId="47" fillId="0" borderId="20" xfId="0" applyFont="1" applyFill="1" applyBorder="1" applyAlignment="1" applyProtection="1">
      <alignment horizontal="center" vertical="center"/>
      <protection locked="0"/>
    </xf>
    <xf numFmtId="0" fontId="48" fillId="6" borderId="20" xfId="0" applyFont="1" applyFill="1" applyBorder="1" applyAlignment="1" applyProtection="1">
      <alignment horizontal="center" vertical="center"/>
    </xf>
    <xf numFmtId="0" fontId="7" fillId="0" borderId="15" xfId="0" applyFont="1" applyBorder="1" applyAlignment="1" applyProtection="1">
      <alignment horizontal="left" vertical="center"/>
    </xf>
    <xf numFmtId="0" fontId="7" fillId="0" borderId="25" xfId="0" applyFont="1" applyBorder="1" applyAlignment="1" applyProtection="1">
      <alignment horizontal="left" vertical="center"/>
    </xf>
    <xf numFmtId="0" fontId="47" fillId="0" borderId="27" xfId="0" applyFont="1" applyFill="1" applyBorder="1" applyAlignment="1" applyProtection="1">
      <alignment horizontal="center" vertical="center"/>
      <protection locked="0"/>
    </xf>
    <xf numFmtId="0" fontId="47" fillId="0" borderId="28" xfId="0" applyFont="1" applyFill="1" applyBorder="1" applyAlignment="1" applyProtection="1">
      <alignment horizontal="center" vertical="center"/>
      <protection locked="0"/>
    </xf>
    <xf numFmtId="0" fontId="4" fillId="0" borderId="17" xfId="0" applyFont="1" applyFill="1" applyBorder="1" applyAlignment="1" applyProtection="1">
      <alignment horizontal="left" vertical="center"/>
    </xf>
    <xf numFmtId="0" fontId="4" fillId="0" borderId="18" xfId="0" applyFont="1" applyFill="1" applyBorder="1" applyAlignment="1" applyProtection="1">
      <alignment horizontal="left" vertical="center"/>
    </xf>
    <xf numFmtId="0" fontId="4" fillId="0" borderId="19" xfId="0" applyFont="1" applyFill="1" applyBorder="1" applyAlignment="1" applyProtection="1">
      <alignment horizontal="left" vertical="center"/>
    </xf>
    <xf numFmtId="0" fontId="11" fillId="0" borderId="18" xfId="0" applyFont="1" applyFill="1" applyBorder="1" applyAlignment="1" applyProtection="1">
      <alignment horizontal="left" vertical="center"/>
    </xf>
    <xf numFmtId="0" fontId="11" fillId="0" borderId="19" xfId="0" applyFont="1" applyFill="1" applyBorder="1" applyAlignment="1" applyProtection="1">
      <alignment horizontal="left" vertical="center"/>
    </xf>
    <xf numFmtId="0" fontId="47" fillId="0" borderId="20" xfId="0" applyFont="1" applyBorder="1" applyAlignment="1" applyProtection="1">
      <alignment horizontal="left" vertical="center"/>
    </xf>
    <xf numFmtId="0" fontId="48" fillId="0" borderId="20" xfId="0" applyFont="1" applyBorder="1" applyAlignment="1" applyProtection="1">
      <alignment horizontal="left" vertical="center"/>
    </xf>
    <xf numFmtId="0" fontId="47" fillId="0" borderId="20" xfId="0" applyFont="1" applyBorder="1" applyAlignment="1" applyProtection="1">
      <alignment horizontal="center"/>
      <protection locked="0"/>
    </xf>
    <xf numFmtId="0" fontId="4" fillId="0" borderId="10" xfId="0" applyFont="1" applyFill="1" applyBorder="1" applyAlignment="1" applyProtection="1">
      <alignment horizontal="left" vertical="center"/>
    </xf>
    <xf numFmtId="0" fontId="4" fillId="0" borderId="11" xfId="0" applyFont="1" applyFill="1" applyBorder="1" applyAlignment="1" applyProtection="1">
      <alignment horizontal="left" vertical="center"/>
    </xf>
    <xf numFmtId="0" fontId="7" fillId="0" borderId="10" xfId="0" applyFont="1" applyFill="1" applyBorder="1" applyAlignment="1" applyProtection="1">
      <alignment horizontal="center" vertical="center"/>
    </xf>
    <xf numFmtId="0" fontId="7" fillId="0" borderId="11" xfId="0" applyFont="1" applyFill="1" applyBorder="1" applyAlignment="1" applyProtection="1">
      <alignment horizontal="center" vertical="center"/>
    </xf>
    <xf numFmtId="14" fontId="7" fillId="0" borderId="10" xfId="0" applyNumberFormat="1" applyFont="1" applyBorder="1" applyAlignment="1" applyProtection="1">
      <alignment horizontal="center" vertical="center"/>
    </xf>
    <xf numFmtId="0" fontId="7" fillId="0" borderId="11" xfId="0" applyFont="1" applyBorder="1" applyAlignment="1" applyProtection="1">
      <alignment horizontal="center" vertical="center"/>
    </xf>
    <xf numFmtId="9" fontId="7" fillId="0" borderId="10" xfId="3" applyFont="1" applyFill="1" applyBorder="1" applyAlignment="1" applyProtection="1">
      <alignment horizontal="center" vertical="center"/>
    </xf>
    <xf numFmtId="9" fontId="7" fillId="0" borderId="11" xfId="3" applyFont="1" applyFill="1" applyBorder="1" applyAlignment="1" applyProtection="1">
      <alignment horizontal="center" vertical="center"/>
    </xf>
    <xf numFmtId="0" fontId="0" fillId="0" borderId="0" xfId="0" applyFill="1" applyBorder="1" applyAlignment="1" applyProtection="1">
      <alignment horizontal="center" vertical="center"/>
    </xf>
    <xf numFmtId="0" fontId="47" fillId="0" borderId="18" xfId="0" applyFont="1" applyBorder="1" applyAlignment="1" applyProtection="1">
      <alignment horizontal="center"/>
    </xf>
    <xf numFmtId="0" fontId="47" fillId="0" borderId="23" xfId="0" applyFont="1" applyFill="1" applyBorder="1" applyAlignment="1" applyProtection="1">
      <alignment horizontal="center" vertical="center"/>
      <protection locked="0"/>
    </xf>
    <xf numFmtId="0" fontId="47" fillId="0" borderId="24" xfId="0" applyFont="1" applyFill="1" applyBorder="1" applyAlignment="1" applyProtection="1">
      <alignment horizontal="center" vertical="center"/>
      <protection locked="0"/>
    </xf>
    <xf numFmtId="0" fontId="47" fillId="0" borderId="0" xfId="0" applyFont="1" applyFill="1" applyBorder="1" applyAlignment="1" applyProtection="1">
      <alignment horizontal="center" vertical="center"/>
      <protection locked="0"/>
    </xf>
    <xf numFmtId="164" fontId="23" fillId="0" borderId="10" xfId="1" applyNumberFormat="1" applyFont="1" applyFill="1" applyBorder="1" applyAlignment="1" applyProtection="1">
      <alignment horizontal="left" vertical="center"/>
    </xf>
    <xf numFmtId="164" fontId="23" fillId="0" borderId="13" xfId="1" applyNumberFormat="1" applyFont="1" applyFill="1" applyBorder="1" applyAlignment="1" applyProtection="1">
      <alignment horizontal="left" vertical="center"/>
    </xf>
    <xf numFmtId="164" fontId="23" fillId="0" borderId="11" xfId="1" applyNumberFormat="1" applyFont="1" applyFill="1" applyBorder="1" applyAlignment="1" applyProtection="1">
      <alignment horizontal="left" vertical="center"/>
    </xf>
    <xf numFmtId="0" fontId="4" fillId="0" borderId="17" xfId="0" applyFont="1" applyBorder="1" applyAlignment="1" applyProtection="1">
      <alignment horizontal="left" vertical="center" indent="2"/>
    </xf>
    <xf numFmtId="0" fontId="4" fillId="0" borderId="18" xfId="0" applyFont="1" applyBorder="1" applyAlignment="1" applyProtection="1">
      <alignment horizontal="left" vertical="center" indent="2"/>
    </xf>
    <xf numFmtId="0" fontId="4" fillId="0" borderId="19" xfId="0" applyFont="1" applyBorder="1" applyAlignment="1" applyProtection="1">
      <alignment horizontal="left" vertical="center" indent="2"/>
    </xf>
    <xf numFmtId="0" fontId="7" fillId="0" borderId="17" xfId="0" applyFont="1" applyBorder="1" applyAlignment="1" applyProtection="1">
      <alignment horizontal="center" vertical="center"/>
    </xf>
    <xf numFmtId="0" fontId="7" fillId="0" borderId="19" xfId="0" applyFont="1" applyBorder="1" applyAlignment="1" applyProtection="1">
      <alignment horizontal="center" vertical="center"/>
    </xf>
    <xf numFmtId="0" fontId="10" fillId="0" borderId="18" xfId="0" applyFont="1" applyBorder="1" applyAlignment="1" applyProtection="1">
      <alignment horizontal="left" vertical="center"/>
    </xf>
    <xf numFmtId="164" fontId="23" fillId="0" borderId="10" xfId="1" applyNumberFormat="1" applyFont="1" applyFill="1" applyBorder="1" applyAlignment="1" applyProtection="1">
      <alignment horizontal="left" vertical="center"/>
      <protection locked="0"/>
    </xf>
    <xf numFmtId="164" fontId="23" fillId="0" borderId="13" xfId="1" applyNumberFormat="1" applyFont="1" applyFill="1" applyBorder="1" applyAlignment="1" applyProtection="1">
      <alignment horizontal="left" vertical="center"/>
      <protection locked="0"/>
    </xf>
    <xf numFmtId="164" fontId="23" fillId="0" borderId="11" xfId="1" applyNumberFormat="1" applyFont="1" applyFill="1" applyBorder="1" applyAlignment="1" applyProtection="1">
      <alignment horizontal="left" vertical="center"/>
      <protection locked="0"/>
    </xf>
    <xf numFmtId="0" fontId="6" fillId="0" borderId="7" xfId="0" applyFont="1" applyFill="1" applyBorder="1" applyAlignment="1" applyProtection="1">
      <alignment horizontal="left" vertical="center"/>
      <protection locked="0"/>
    </xf>
    <xf numFmtId="0" fontId="7" fillId="0" borderId="8" xfId="0" applyFont="1" applyBorder="1" applyAlignment="1" applyProtection="1">
      <alignment vertical="center"/>
      <protection locked="0"/>
    </xf>
    <xf numFmtId="0" fontId="4" fillId="0" borderId="10" xfId="0" applyFont="1" applyFill="1" applyBorder="1" applyAlignment="1" applyProtection="1">
      <alignment horizontal="left" vertical="center"/>
      <protection locked="0"/>
    </xf>
    <xf numFmtId="0" fontId="4" fillId="0" borderId="11" xfId="0" applyFont="1" applyFill="1" applyBorder="1" applyAlignment="1" applyProtection="1">
      <alignment horizontal="left" vertical="center"/>
      <protection locked="0"/>
    </xf>
    <xf numFmtId="0" fontId="7" fillId="0" borderId="10" xfId="0" applyFont="1" applyFill="1" applyBorder="1" applyAlignment="1" applyProtection="1">
      <alignment horizontal="center" vertical="center"/>
      <protection locked="0"/>
    </xf>
    <xf numFmtId="0" fontId="7" fillId="0" borderId="11" xfId="0" applyFont="1" applyFill="1" applyBorder="1" applyAlignment="1" applyProtection="1">
      <alignment horizontal="center" vertical="center"/>
      <protection locked="0"/>
    </xf>
    <xf numFmtId="14" fontId="7" fillId="0" borderId="10" xfId="0" applyNumberFormat="1" applyFont="1" applyBorder="1" applyAlignment="1" applyProtection="1">
      <alignment horizontal="center" vertical="center"/>
      <protection locked="0"/>
    </xf>
    <xf numFmtId="0" fontId="7" fillId="0" borderId="11" xfId="0" applyFont="1" applyBorder="1" applyAlignment="1" applyProtection="1">
      <alignment horizontal="center" vertical="center"/>
      <protection locked="0"/>
    </xf>
    <xf numFmtId="0" fontId="6" fillId="0" borderId="10" xfId="0" applyFont="1" applyBorder="1" applyAlignment="1" applyProtection="1">
      <alignment vertical="center"/>
      <protection locked="0"/>
    </xf>
    <xf numFmtId="0" fontId="7" fillId="0" borderId="13" xfId="0" applyFont="1" applyBorder="1" applyAlignment="1" applyProtection="1">
      <alignment vertical="center"/>
      <protection locked="0"/>
    </xf>
    <xf numFmtId="9" fontId="7" fillId="0" borderId="10" xfId="3" applyFont="1" applyFill="1" applyBorder="1" applyAlignment="1" applyProtection="1">
      <alignment horizontal="center" vertical="center"/>
      <protection locked="0"/>
    </xf>
    <xf numFmtId="9" fontId="7" fillId="0" borderId="11" xfId="3" applyFont="1" applyFill="1" applyBorder="1" applyAlignment="1" applyProtection="1">
      <alignment horizontal="center" vertical="center"/>
      <protection locked="0"/>
    </xf>
    <xf numFmtId="0" fontId="0" fillId="0" borderId="0" xfId="0" applyFill="1" applyBorder="1" applyAlignment="1" applyProtection="1">
      <alignment horizontal="center" vertical="center"/>
      <protection locked="0"/>
    </xf>
    <xf numFmtId="0" fontId="34" fillId="0" borderId="0" xfId="0" applyFont="1" applyFill="1" applyBorder="1" applyAlignment="1" applyProtection="1">
      <alignment horizontal="center"/>
      <protection locked="0"/>
    </xf>
    <xf numFmtId="0" fontId="42" fillId="0" borderId="20" xfId="0" applyFont="1" applyFill="1" applyBorder="1" applyAlignment="1">
      <alignment horizontal="center"/>
    </xf>
    <xf numFmtId="0" fontId="27" fillId="6" borderId="17" xfId="0" applyFont="1" applyFill="1" applyBorder="1" applyAlignment="1">
      <alignment horizontal="center" wrapText="1"/>
    </xf>
    <xf numFmtId="0" fontId="27" fillId="6" borderId="19" xfId="0" applyFont="1" applyFill="1" applyBorder="1" applyAlignment="1">
      <alignment horizontal="center" wrapText="1"/>
    </xf>
    <xf numFmtId="0" fontId="44" fillId="0" borderId="0" xfId="0" applyFont="1" applyAlignment="1">
      <alignment horizontal="center"/>
    </xf>
    <xf numFmtId="0" fontId="43" fillId="0" borderId="0" xfId="0" applyFont="1" applyAlignment="1">
      <alignment horizontal="center"/>
    </xf>
    <xf numFmtId="14" fontId="42" fillId="0" borderId="0" xfId="0" applyNumberFormat="1" applyFont="1" applyAlignment="1">
      <alignment horizontal="center"/>
    </xf>
    <xf numFmtId="0" fontId="42" fillId="0" borderId="0" xfId="0" applyFont="1" applyAlignment="1">
      <alignment horizontal="center"/>
    </xf>
  </cellXfs>
  <cellStyles count="7">
    <cellStyle name="Comma" xfId="1" builtinId="3"/>
    <cellStyle name="Comma 2" xfId="5"/>
    <cellStyle name="Currency" xfId="2" builtinId="4"/>
    <cellStyle name="Hyperlink" xfId="6" builtinId="8"/>
    <cellStyle name="Normal" xfId="0" builtinId="0"/>
    <cellStyle name="Normal 2" xfId="4"/>
    <cellStyle name="Percent" xfId="3" builtinId="5"/>
  </cellStyles>
  <dxfs count="1">
    <dxf>
      <font>
        <color rgb="FF9C0006"/>
      </font>
      <fill>
        <patternFill>
          <bgColor rgb="FFFFC7CE"/>
        </patternFill>
      </fill>
    </dxf>
  </dxfs>
  <tableStyles count="0" defaultTableStyle="TableStyleMedium2" defaultPivotStyle="PivotStyleLight16"/>
  <colors>
    <mruColors>
      <color rgb="FF2475EC"/>
      <color rgb="FF1CBDF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3" Type="http://schemas.microsoft.com/office/2011/relationships/chartStyle" Target="style2.xml"/><Relationship Id="rId2" Type="http://schemas.microsoft.com/office/2011/relationships/chartColorStyle" Target="colors2.xml"/><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3" Type="http://schemas.microsoft.com/office/2011/relationships/chartStyle" Target="style1.xml"/><Relationship Id="rId2" Type="http://schemas.microsoft.com/office/2011/relationships/chartColorStyle" Target="colors1.xml"/><Relationship Id="rId1" Type="http://schemas.openxmlformats.org/officeDocument/2006/relationships/chartUserShapes" Target="../drawings/drawing3.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General!$C$3</c:f>
          <c:strCache>
            <c:ptCount val="1"/>
            <c:pt idx="0">
              <c:v>PHA Name</c:v>
            </c:pt>
          </c:strCache>
        </c:strRef>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094074755577672"/>
          <c:y val="0.23763060189607468"/>
          <c:w val="0.93888888888888888"/>
          <c:h val="0.57565018586312222"/>
        </c:manualLayout>
      </c:layout>
      <c:barChart>
        <c:barDir val="col"/>
        <c:grouping val="clustered"/>
        <c:varyColors val="0"/>
        <c:ser>
          <c:idx val="0"/>
          <c:order val="0"/>
          <c:tx>
            <c:v>Formula Expense</c:v>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General!$C$51</c:f>
              <c:numCache>
                <c:formatCode>_(* #,##0_);_(* \(#,##0\);_(* "-"??_);_(@_)</c:formatCode>
                <c:ptCount val="1"/>
                <c:pt idx="0">
                  <c:v>0</c:v>
                </c:pt>
              </c:numCache>
            </c:numRef>
          </c:val>
          <c:extLst xmlns:c16r2="http://schemas.microsoft.com/office/drawing/2015/06/chart">
            <c:ext xmlns:c16="http://schemas.microsoft.com/office/drawing/2014/chart" uri="{C3380CC4-5D6E-409C-BE32-E72D297353CC}">
              <c16:uniqueId val="{00000002-1836-494D-B379-C7F0E980E40B}"/>
            </c:ext>
          </c:extLst>
        </c:ser>
        <c:ser>
          <c:idx val="1"/>
          <c:order val="1"/>
          <c:tx>
            <c:v>Operating Income</c:v>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'Overall PHA Budget'!$G$15</c:f>
              <c:numCache>
                <c:formatCode>_(* #,##0_);_(* \(#,##0\);_(* "-"??_);_(@_)</c:formatCode>
                <c:ptCount val="1"/>
                <c:pt idx="0">
                  <c:v>0</c:v>
                </c:pt>
              </c:numCache>
            </c:numRef>
          </c:val>
          <c:extLst xmlns:c16r2="http://schemas.microsoft.com/office/drawing/2015/06/chart">
            <c:ext xmlns:c16="http://schemas.microsoft.com/office/drawing/2014/chart" uri="{C3380CC4-5D6E-409C-BE32-E72D297353CC}">
              <c16:uniqueId val="{00000006-1836-494D-B379-C7F0E980E40B}"/>
            </c:ext>
          </c:extLst>
        </c:ser>
        <c:ser>
          <c:idx val="2"/>
          <c:order val="2"/>
          <c:tx>
            <c:v>Operating Expenses</c:v>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'Overall PHA Budget'!$G$79</c:f>
              <c:numCache>
                <c:formatCode>_(* #,##0_);_(* \(#,##0\);_(* "-"??_);_(@_)</c:formatCode>
                <c:ptCount val="1"/>
                <c:pt idx="0">
                  <c:v>0</c:v>
                </c:pt>
              </c:numCache>
            </c:numRef>
          </c:val>
          <c:extLst xmlns:c16r2="http://schemas.microsoft.com/office/drawing/2015/06/chart">
            <c:ext xmlns:c16="http://schemas.microsoft.com/office/drawing/2014/chart" uri="{C3380CC4-5D6E-409C-BE32-E72D297353CC}">
              <c16:uniqueId val="{00000008-1836-494D-B379-C7F0E980E40B}"/>
            </c:ext>
          </c:extLst>
        </c:ser>
        <c:dLbls>
          <c:dLblPos val="outEnd"/>
          <c:showLegendKey val="0"/>
          <c:showVal val="1"/>
          <c:showCatName val="0"/>
          <c:showSerName val="0"/>
          <c:showPercent val="0"/>
          <c:showBubbleSize val="0"/>
        </c:dLbls>
        <c:gapWidth val="150"/>
        <c:axId val="104225408"/>
        <c:axId val="104227200"/>
      </c:barChart>
      <c:catAx>
        <c:axId val="104225408"/>
        <c:scaling>
          <c:orientation val="minMax"/>
        </c:scaling>
        <c:delete val="1"/>
        <c:axPos val="b"/>
        <c:numFmt formatCode="General" sourceLinked="1"/>
        <c:majorTickMark val="out"/>
        <c:minorTickMark val="none"/>
        <c:tickLblPos val="nextTo"/>
        <c:crossAx val="104227200"/>
        <c:crosses val="autoZero"/>
        <c:auto val="0"/>
        <c:lblAlgn val="ctr"/>
        <c:lblOffset val="100"/>
        <c:noMultiLvlLbl val="0"/>
      </c:catAx>
      <c:valAx>
        <c:axId val="104227200"/>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4225408"/>
        <c:crosses val="autoZero"/>
        <c:crossBetween val="between"/>
      </c:valAx>
      <c:spPr>
        <a:noFill/>
        <a:ln w="25400">
          <a:noFill/>
        </a:ln>
        <a:effectLst/>
      </c:spPr>
    </c:plotArea>
    <c:legend>
      <c:legendPos val="r"/>
      <c:layout>
        <c:manualLayout>
          <c:xMode val="edge"/>
          <c:yMode val="edge"/>
          <c:x val="0.79141159591198951"/>
          <c:y val="0.81819981521187668"/>
          <c:w val="0.16257966576064473"/>
          <c:h val="0.17952258321398984"/>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solidFill>
      <a:round/>
    </a:ln>
    <a:effectLst/>
  </c:spPr>
  <c:txPr>
    <a:bodyPr anchor="b" anchorCtr="0"/>
    <a:lstStyle/>
    <a:p>
      <a:pPr>
        <a:defRPr/>
      </a:pPr>
      <a:endParaRPr lang="en-US"/>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title>
      <c:tx>
        <c:strRef>
          <c:f>General!$C$3</c:f>
          <c:strCache>
            <c:ptCount val="1"/>
            <c:pt idx="0">
              <c:v>PHA Name</c:v>
            </c:pt>
          </c:strCache>
        </c:strRef>
      </c:tx>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2900224305564389"/>
          <c:y val="0.17454906164898401"/>
          <c:w val="0.76545117643816329"/>
          <c:h val="0.61242615799785605"/>
        </c:manualLayout>
      </c:layout>
      <c:barChart>
        <c:barDir val="col"/>
        <c:grouping val="clustered"/>
        <c:varyColors val="0"/>
        <c:ser>
          <c:idx val="0"/>
          <c:order val="0"/>
          <c:tx>
            <c:v>Expenses</c:v>
          </c:tx>
          <c:spPr>
            <a:solidFill>
              <a:schemeClr val="accent2">
                <a:lumMod val="75000"/>
              </a:schemeClr>
            </a:solidFill>
            <a:ln>
              <a:noFill/>
            </a:ln>
            <a:effectLst/>
          </c:spPr>
          <c:invertIfNegative val="0"/>
          <c:dLbls>
            <c:delete val="1"/>
          </c:dLbls>
          <c:cat>
            <c:strRef>
              <c:f>'Overall PHA Budget'!$D$5:$L$5</c:f>
              <c:strCache>
                <c:ptCount val="9"/>
                <c:pt idx="0">
                  <c:v>AMP 1</c:v>
                </c:pt>
                <c:pt idx="1">
                  <c:v>AMP 2</c:v>
                </c:pt>
                <c:pt idx="2">
                  <c:v>AMP 3</c:v>
                </c:pt>
                <c:pt idx="3">
                  <c:v>Total Low Rent</c:v>
                </c:pt>
                <c:pt idx="4">
                  <c:v>HCV</c:v>
                </c:pt>
                <c:pt idx="5">
                  <c:v>COCC</c:v>
                </c:pt>
                <c:pt idx="6">
                  <c:v>Program Name 1</c:v>
                </c:pt>
                <c:pt idx="7">
                  <c:v>Program Name 2</c:v>
                </c:pt>
                <c:pt idx="8">
                  <c:v>Program Name 3</c:v>
                </c:pt>
              </c:strCache>
            </c:strRef>
          </c:cat>
          <c:val>
            <c:numRef>
              <c:f>'Overall PHA Budget'!$D$79:$L$79</c:f>
              <c:numCache>
                <c:formatCode>_(* #,##0_);_(* \(#,##0\);_(* "-"??_);_(@_)</c:formatCode>
                <c:ptCount val="9"/>
                <c:pt idx="0">
                  <c:v>0</c:v>
                </c:pt>
                <c:pt idx="1">
                  <c:v>0</c:v>
                </c:pt>
                <c:pt idx="2">
                  <c:v>0</c:v>
                </c:pt>
                <c:pt idx="3">
                  <c:v>0</c:v>
                </c:pt>
                <c:pt idx="4">
                  <c:v>0</c:v>
                </c:pt>
                <c:pt idx="5">
                  <c:v>0</c:v>
                </c:pt>
                <c:pt idx="6">
                  <c:v>0</c:v>
                </c:pt>
                <c:pt idx="7">
                  <c:v>0</c:v>
                </c:pt>
                <c:pt idx="8">
                  <c:v>0</c:v>
                </c:pt>
              </c:numCache>
            </c:numRef>
          </c:val>
          <c:extLst xmlns:c16r2="http://schemas.microsoft.com/office/drawing/2015/06/chart">
            <c:ext xmlns:c16="http://schemas.microsoft.com/office/drawing/2014/chart" uri="{C3380CC4-5D6E-409C-BE32-E72D297353CC}">
              <c16:uniqueId val="{00000000-EF17-4D98-AB5C-BF2743FD24C0}"/>
            </c:ext>
          </c:extLst>
        </c:ser>
        <c:ser>
          <c:idx val="1"/>
          <c:order val="1"/>
          <c:tx>
            <c:v>Revenue</c:v>
          </c:tx>
          <c:spPr>
            <a:solidFill>
              <a:srgbClr val="92D050"/>
            </a:solidFill>
            <a:ln>
              <a:noFill/>
            </a:ln>
            <a:effectLst/>
          </c:spPr>
          <c:invertIfNegative val="0"/>
          <c:dLbls>
            <c:delete val="1"/>
          </c:dLbls>
          <c:val>
            <c:numRef>
              <c:f>'Overall PHA Budget'!$D$15:$L$15</c:f>
              <c:numCache>
                <c:formatCode>_(* #,##0_);_(* \(#,##0\);_(* "-"??_);_(@_)</c:formatCode>
                <c:ptCount val="9"/>
                <c:pt idx="0">
                  <c:v>0</c:v>
                </c:pt>
                <c:pt idx="1">
                  <c:v>0</c:v>
                </c:pt>
                <c:pt idx="2">
                  <c:v>0</c:v>
                </c:pt>
                <c:pt idx="3">
                  <c:v>0</c:v>
                </c:pt>
                <c:pt idx="4">
                  <c:v>0</c:v>
                </c:pt>
                <c:pt idx="5">
                  <c:v>0</c:v>
                </c:pt>
                <c:pt idx="6">
                  <c:v>0</c:v>
                </c:pt>
                <c:pt idx="7">
                  <c:v>0</c:v>
                </c:pt>
                <c:pt idx="8">
                  <c:v>0</c:v>
                </c:pt>
              </c:numCache>
            </c:numRef>
          </c:val>
          <c:extLst xmlns:c16r2="http://schemas.microsoft.com/office/drawing/2015/06/chart">
            <c:ext xmlns:c16="http://schemas.microsoft.com/office/drawing/2014/chart" uri="{C3380CC4-5D6E-409C-BE32-E72D297353CC}">
              <c16:uniqueId val="{00000001-EF17-4D98-AB5C-BF2743FD24C0}"/>
            </c:ext>
          </c:extLst>
        </c:ser>
        <c:dLbls>
          <c:showLegendKey val="0"/>
          <c:showVal val="1"/>
          <c:showCatName val="0"/>
          <c:showSerName val="0"/>
          <c:showPercent val="0"/>
          <c:showBubbleSize val="0"/>
        </c:dLbls>
        <c:gapWidth val="150"/>
        <c:axId val="90061824"/>
        <c:axId val="90244224"/>
      </c:barChart>
      <c:catAx>
        <c:axId val="90061824"/>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Programs</a:t>
                </a:r>
              </a:p>
            </c:rich>
          </c:tx>
          <c:layout/>
          <c:overlay val="0"/>
          <c:spPr>
            <a:noFill/>
            <a:ln>
              <a:noFill/>
            </a:ln>
            <a:effectLst/>
          </c:sp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0244224"/>
        <c:crosses val="autoZero"/>
        <c:auto val="1"/>
        <c:lblAlgn val="ctr"/>
        <c:lblOffset val="100"/>
        <c:noMultiLvlLbl val="0"/>
      </c:catAx>
      <c:valAx>
        <c:axId val="90244224"/>
        <c:scaling>
          <c:orientation val="minMax"/>
        </c:scaling>
        <c:delete val="0"/>
        <c:axPos val="l"/>
        <c:majorGridlines>
          <c:spPr>
            <a:ln w="9525" cap="flat" cmpd="sng" algn="ctr">
              <a:solidFill>
                <a:schemeClr val="bg1">
                  <a:lumMod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0061824"/>
        <c:crosses val="autoZero"/>
        <c:crossBetween val="between"/>
      </c:valAx>
      <c:spPr>
        <a:solidFill>
          <a:schemeClr val="bg1">
            <a:lumMod val="95000"/>
          </a:schemeClr>
        </a:solidFill>
        <a:ln>
          <a:noFill/>
        </a:ln>
        <a:effectLst/>
      </c:spPr>
    </c:plotArea>
    <c:legend>
      <c:legendPos val="r"/>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solidFill>
      <a:round/>
    </a:ln>
    <a:effectLst/>
  </c:spPr>
  <c:txPr>
    <a:bodyPr/>
    <a:lstStyle/>
    <a:p>
      <a:pPr>
        <a:defRPr/>
      </a:pPr>
      <a:endParaRPr lang="en-US"/>
    </a:p>
  </c:txPr>
  <c:printSettings>
    <c:headerFooter/>
    <c:pageMargins b="0.75" l="0.7" r="0.7" t="0.75" header="0.3" footer="0.3"/>
    <c:pageSetup/>
  </c:printSettings>
  <c:userShapes r:id="rId1"/>
</c:chartSpace>
</file>

<file path=xl/charts/colors1.xml><?xml version="1.0" encoding="utf-8"?>
<cs:colorStyle xmlns:cs="http://schemas.microsoft.com/office/drawing/2012/chartStyle" xmlns:a="http://schemas.openxmlformats.org/drawingml/2006/main" meth="withinLinear" id="14">
  <a:schemeClr val="accent1"/>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21271</xdr:colOff>
      <xdr:row>44</xdr:row>
      <xdr:rowOff>33655</xdr:rowOff>
    </xdr:from>
    <xdr:to>
      <xdr:col>9</xdr:col>
      <xdr:colOff>772159</xdr:colOff>
      <xdr:row>63</xdr:row>
      <xdr:rowOff>3174</xdr:rowOff>
    </xdr:to>
    <xdr:graphicFrame macro="">
      <xdr:nvGraphicFramePr>
        <xdr:cNvPr id="4" name="Chart 3" descr="Blank Analysis of the Low rent Housing Program Expense Levels graph.">
          <a:extLst>
            <a:ext uri="{FF2B5EF4-FFF2-40B4-BE49-F238E27FC236}">
              <a16:creationId xmlns:a16="http://schemas.microsoft.com/office/drawing/2014/main" xmlns="" id="{FDFF465A-199E-4FF7-B486-7C32EE81A18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44449</xdr:colOff>
      <xdr:row>17</xdr:row>
      <xdr:rowOff>1</xdr:rowOff>
    </xdr:from>
    <xdr:to>
      <xdr:col>9</xdr:col>
      <xdr:colOff>723900</xdr:colOff>
      <xdr:row>40</xdr:row>
      <xdr:rowOff>123825</xdr:rowOff>
    </xdr:to>
    <xdr:graphicFrame macro="">
      <xdr:nvGraphicFramePr>
        <xdr:cNvPr id="2" name="Chart 1" descr="Blank Summary of Revenue &amp; Expenses by Program graph.">
          <a:extLst>
            <a:ext uri="{FF2B5EF4-FFF2-40B4-BE49-F238E27FC236}">
              <a16:creationId xmlns:a16="http://schemas.microsoft.com/office/drawing/2014/main" xmlns="" id="{2255C7FF-A783-4AC1-9264-8EA38E210D1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57150</xdr:colOff>
      <xdr:row>19</xdr:row>
      <xdr:rowOff>114300</xdr:rowOff>
    </xdr:from>
    <xdr:to>
      <xdr:col>9</xdr:col>
      <xdr:colOff>711200</xdr:colOff>
      <xdr:row>20</xdr:row>
      <xdr:rowOff>114300</xdr:rowOff>
    </xdr:to>
    <xdr:sp macro="" textlink="General!C7">
      <xdr:nvSpPr>
        <xdr:cNvPr id="3" name="TextBox 2" descr="Blank Summary of Revenue &amp; Expenses by Program graph.">
          <a:extLst>
            <a:ext uri="{FF2B5EF4-FFF2-40B4-BE49-F238E27FC236}">
              <a16:creationId xmlns:a16="http://schemas.microsoft.com/office/drawing/2014/main" xmlns="" id="{E1C81831-F565-4174-8609-B3BA37797EA5}"/>
            </a:ext>
          </a:extLst>
        </xdr:cNvPr>
        <xdr:cNvSpPr txBox="1"/>
      </xdr:nvSpPr>
      <xdr:spPr>
        <a:xfrm>
          <a:off x="666750" y="3947160"/>
          <a:ext cx="7031990" cy="18288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fld id="{90BE8AC5-FDB8-4B84-99A6-0EE9E2D03F64}" type="TxLink">
            <a:rPr lang="en-US" sz="1100" b="1" i="0" u="none" strike="noStrike">
              <a:solidFill>
                <a:srgbClr val="000000"/>
              </a:solidFill>
              <a:latin typeface="Calibri"/>
              <a:cs typeface="Calibri"/>
            </a:rPr>
            <a:pPr algn="ctr"/>
            <a:t>12/31/2017</a:t>
          </a:fld>
          <a:endParaRPr lang="en-US" sz="1100"/>
        </a:p>
      </xdr:txBody>
    </xdr:sp>
    <xdr:clientData/>
  </xdr:twoCellAnchor>
</xdr:wsDr>
</file>

<file path=xl/drawings/drawing2.xml><?xml version="1.0" encoding="utf-8"?>
<c:userShapes xmlns:c="http://schemas.openxmlformats.org/drawingml/2006/chart">
  <cdr:relSizeAnchor xmlns:cdr="http://schemas.openxmlformats.org/drawingml/2006/chartDrawing">
    <cdr:from>
      <cdr:x>0.19669</cdr:x>
      <cdr:y>0.07051</cdr:y>
    </cdr:from>
    <cdr:to>
      <cdr:x>0.79986</cdr:x>
      <cdr:y>0.16119</cdr:y>
    </cdr:to>
    <cdr:sp macro="" textlink="">
      <cdr:nvSpPr>
        <cdr:cNvPr id="4" name="TextBox 3" descr="Chart title.">
          <a:extLst xmlns:a="http://schemas.openxmlformats.org/drawingml/2006/main">
            <a:ext uri="{FF2B5EF4-FFF2-40B4-BE49-F238E27FC236}">
              <a16:creationId xmlns:a16="http://schemas.microsoft.com/office/drawing/2014/main" xmlns="" id="{6ED143A5-6C07-4E86-B7A5-754C07173BD2}"/>
            </a:ext>
          </a:extLst>
        </cdr:cNvPr>
        <cdr:cNvSpPr txBox="1"/>
      </cdr:nvSpPr>
      <cdr:spPr>
        <a:xfrm xmlns:a="http://schemas.openxmlformats.org/drawingml/2006/main">
          <a:off x="1416657" y="244475"/>
          <a:ext cx="4344325" cy="31438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US" sz="1100"/>
            <a:t>Analysis of the Low Rent</a:t>
          </a:r>
          <a:r>
            <a:rPr lang="en-US" sz="1100" baseline="0"/>
            <a:t> Housing Program Expense Levels</a:t>
          </a:r>
          <a:endParaRPr lang="en-US" sz="1100"/>
        </a:p>
      </cdr:txBody>
    </cdr:sp>
  </cdr:relSizeAnchor>
  <cdr:relSizeAnchor xmlns:cdr="http://schemas.openxmlformats.org/drawingml/2006/chartDrawing">
    <cdr:from>
      <cdr:x>0.33448</cdr:x>
      <cdr:y>0.13652</cdr:y>
    </cdr:from>
    <cdr:to>
      <cdr:x>0.63814</cdr:x>
      <cdr:y>0.20567</cdr:y>
    </cdr:to>
    <cdr:sp macro="" textlink="General!$C$7">
      <cdr:nvSpPr>
        <cdr:cNvPr id="6" name="TextBox 2">
          <a:extLst xmlns:a="http://schemas.openxmlformats.org/drawingml/2006/main">
            <a:ext uri="{FF2B5EF4-FFF2-40B4-BE49-F238E27FC236}">
              <a16:creationId xmlns:a16="http://schemas.microsoft.com/office/drawing/2014/main" xmlns="" id="{E1C81831-F565-4174-8609-B3BA37797EA5}"/>
            </a:ext>
          </a:extLst>
        </cdr:cNvPr>
        <cdr:cNvSpPr txBox="1"/>
      </cdr:nvSpPr>
      <cdr:spPr>
        <a:xfrm xmlns:a="http://schemas.openxmlformats.org/drawingml/2006/main">
          <a:off x="2308225" y="488950"/>
          <a:ext cx="2095500" cy="247649"/>
        </a:xfrm>
        <a:prstGeom xmlns:a="http://schemas.openxmlformats.org/drawingml/2006/main" prst="rect">
          <a:avLst/>
        </a:prstGeom>
        <a:solidFill xmlns:a="http://schemas.openxmlformats.org/drawingml/2006/main">
          <a:schemeClr val="lt1"/>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fld id="{0E53CFED-9234-4FBB-BD7E-4A74F5113FDB}" type="TxLink">
            <a:rPr lang="en-US" sz="1100" b="1" i="0" u="none" strike="noStrike">
              <a:solidFill>
                <a:srgbClr val="000000"/>
              </a:solidFill>
              <a:latin typeface="Calibri"/>
              <a:cs typeface="Calibri"/>
            </a:rPr>
            <a:pPr algn="ctr"/>
            <a:t>12/31/2017</a:t>
          </a:fld>
          <a:endParaRPr lang="en-US" sz="1100"/>
        </a:p>
      </cdr:txBody>
    </cdr:sp>
  </cdr:relSizeAnchor>
</c:userShapes>
</file>

<file path=xl/drawings/drawing3.xml><?xml version="1.0" encoding="utf-8"?>
<c:userShapes xmlns:c="http://schemas.openxmlformats.org/drawingml/2006/chart">
  <cdr:relSizeAnchor xmlns:cdr="http://schemas.openxmlformats.org/drawingml/2006/chartDrawing">
    <cdr:from>
      <cdr:x>0.32775</cdr:x>
      <cdr:y>0.10148</cdr:y>
    </cdr:from>
    <cdr:to>
      <cdr:x>0.65969</cdr:x>
      <cdr:y>0.16913</cdr:y>
    </cdr:to>
    <cdr:sp macro="" textlink="">
      <cdr:nvSpPr>
        <cdr:cNvPr id="2" name="TextBox 1">
          <a:extLst xmlns:a="http://schemas.openxmlformats.org/drawingml/2006/main">
            <a:ext uri="{FF2B5EF4-FFF2-40B4-BE49-F238E27FC236}">
              <a16:creationId xmlns:a16="http://schemas.microsoft.com/office/drawing/2014/main" xmlns="" id="{E53A9BE6-8372-4AAC-9D4E-C4FC30DA92CF}"/>
            </a:ext>
          </a:extLst>
        </cdr:cNvPr>
        <cdr:cNvSpPr txBox="1"/>
      </cdr:nvSpPr>
      <cdr:spPr>
        <a:xfrm xmlns:a="http://schemas.openxmlformats.org/drawingml/2006/main">
          <a:off x="2238376" y="457199"/>
          <a:ext cx="2266950" cy="3048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0.24407</cdr:x>
      <cdr:y>0.05497</cdr:y>
    </cdr:from>
    <cdr:to>
      <cdr:x>0.7894</cdr:x>
      <cdr:y>0.11416</cdr:y>
    </cdr:to>
    <cdr:sp macro="" textlink="">
      <cdr:nvSpPr>
        <cdr:cNvPr id="3" name="TextBox 2" descr="Chart title.">
          <a:extLst xmlns:a="http://schemas.openxmlformats.org/drawingml/2006/main">
            <a:ext uri="{FF2B5EF4-FFF2-40B4-BE49-F238E27FC236}">
              <a16:creationId xmlns:a16="http://schemas.microsoft.com/office/drawing/2014/main" xmlns="" id="{1596C62C-765C-4D24-B241-39B57F109678}"/>
            </a:ext>
          </a:extLst>
        </cdr:cNvPr>
        <cdr:cNvSpPr txBox="1"/>
      </cdr:nvSpPr>
      <cdr:spPr>
        <a:xfrm xmlns:a="http://schemas.openxmlformats.org/drawingml/2006/main">
          <a:off x="1666876" y="247650"/>
          <a:ext cx="3724275" cy="2667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US" sz="1200"/>
            <a:t>Summary</a:t>
          </a:r>
          <a:r>
            <a:rPr lang="en-US" sz="1200" baseline="0"/>
            <a:t> of Revenue &amp; Expenses by Program</a:t>
          </a:r>
          <a:endParaRPr lang="en-US" sz="1200"/>
        </a:p>
      </cdr:txBody>
    </cdr:sp>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41"/>
  <sheetViews>
    <sheetView showGridLines="0" topLeftCell="A28" workbookViewId="0">
      <selection activeCell="B39" sqref="B39:I39"/>
    </sheetView>
  </sheetViews>
  <sheetFormatPr defaultColWidth="8.6640625" defaultRowHeight="13.8" x14ac:dyDescent="0.25"/>
  <cols>
    <col min="1" max="1" width="8.6640625" style="199"/>
    <col min="2" max="2" width="19.33203125" style="199" customWidth="1"/>
    <col min="3" max="8" width="8.6640625" style="199"/>
    <col min="9" max="9" width="14.88671875" style="199" customWidth="1"/>
    <col min="10" max="16384" width="8.6640625" style="199"/>
  </cols>
  <sheetData>
    <row r="1" spans="2:12" ht="30" x14ac:dyDescent="0.5">
      <c r="B1" s="386" t="s">
        <v>679</v>
      </c>
    </row>
    <row r="2" spans="2:12" ht="30" x14ac:dyDescent="0.5">
      <c r="B2" s="386" t="s">
        <v>680</v>
      </c>
    </row>
    <row r="5" spans="2:12" ht="13.95" customHeight="1" x14ac:dyDescent="0.25">
      <c r="B5" s="837" t="s">
        <v>701</v>
      </c>
      <c r="C5" s="838"/>
      <c r="D5" s="838"/>
      <c r="E5" s="838"/>
      <c r="F5" s="838"/>
      <c r="G5" s="838"/>
      <c r="H5" s="838"/>
      <c r="I5" s="839"/>
    </row>
    <row r="6" spans="2:12" x14ac:dyDescent="0.25">
      <c r="B6" s="840"/>
      <c r="C6" s="841"/>
      <c r="D6" s="841"/>
      <c r="E6" s="841"/>
      <c r="F6" s="841"/>
      <c r="G6" s="841"/>
      <c r="H6" s="841"/>
      <c r="I6" s="842"/>
    </row>
    <row r="7" spans="2:12" x14ac:dyDescent="0.25">
      <c r="B7" s="840"/>
      <c r="C7" s="841"/>
      <c r="D7" s="841"/>
      <c r="E7" s="841"/>
      <c r="F7" s="841"/>
      <c r="G7" s="841"/>
      <c r="H7" s="841"/>
      <c r="I7" s="842"/>
    </row>
    <row r="8" spans="2:12" x14ac:dyDescent="0.25">
      <c r="B8" s="840"/>
      <c r="C8" s="841"/>
      <c r="D8" s="841"/>
      <c r="E8" s="841"/>
      <c r="F8" s="841"/>
      <c r="G8" s="841"/>
      <c r="H8" s="841"/>
      <c r="I8" s="842"/>
    </row>
    <row r="9" spans="2:12" x14ac:dyDescent="0.25">
      <c r="B9" s="840"/>
      <c r="C9" s="841"/>
      <c r="D9" s="841"/>
      <c r="E9" s="841"/>
      <c r="F9" s="841"/>
      <c r="G9" s="841"/>
      <c r="H9" s="841"/>
      <c r="I9" s="842"/>
    </row>
    <row r="10" spans="2:12" x14ac:dyDescent="0.25">
      <c r="B10" s="840"/>
      <c r="C10" s="841"/>
      <c r="D10" s="841"/>
      <c r="E10" s="841"/>
      <c r="F10" s="841"/>
      <c r="G10" s="841"/>
      <c r="H10" s="841"/>
      <c r="I10" s="842"/>
    </row>
    <row r="11" spans="2:12" x14ac:dyDescent="0.25">
      <c r="B11" s="840"/>
      <c r="C11" s="841"/>
      <c r="D11" s="841"/>
      <c r="E11" s="841"/>
      <c r="F11" s="841"/>
      <c r="G11" s="841"/>
      <c r="H11" s="841"/>
      <c r="I11" s="842"/>
    </row>
    <row r="12" spans="2:12" x14ac:dyDescent="0.25">
      <c r="B12" s="840"/>
      <c r="C12" s="841"/>
      <c r="D12" s="841"/>
      <c r="E12" s="841"/>
      <c r="F12" s="841"/>
      <c r="G12" s="841"/>
      <c r="H12" s="841"/>
      <c r="I12" s="842"/>
    </row>
    <row r="13" spans="2:12" x14ac:dyDescent="0.25">
      <c r="B13" s="843"/>
      <c r="C13" s="844"/>
      <c r="D13" s="844"/>
      <c r="E13" s="844"/>
      <c r="F13" s="844"/>
      <c r="G13" s="844"/>
      <c r="H13" s="844"/>
      <c r="I13" s="845"/>
    </row>
    <row r="15" spans="2:12" ht="15.6" x14ac:dyDescent="0.3">
      <c r="B15" s="831" t="s">
        <v>644</v>
      </c>
      <c r="C15" s="832"/>
      <c r="D15" s="832"/>
      <c r="E15" s="832"/>
      <c r="F15" s="832"/>
      <c r="G15" s="832"/>
      <c r="H15" s="832"/>
      <c r="I15" s="833"/>
    </row>
    <row r="16" spans="2:12" ht="13.95" x14ac:dyDescent="0.25">
      <c r="B16" s="211"/>
      <c r="C16" s="203"/>
      <c r="D16" s="203"/>
      <c r="E16" s="203"/>
      <c r="F16" s="203"/>
      <c r="G16" s="203"/>
      <c r="H16" s="203"/>
      <c r="I16" s="387"/>
      <c r="L16" s="207"/>
    </row>
    <row r="17" spans="2:12" ht="13.95" x14ac:dyDescent="0.25">
      <c r="B17" s="220"/>
      <c r="C17" s="203" t="s">
        <v>691</v>
      </c>
      <c r="D17" s="203"/>
      <c r="E17" s="203"/>
      <c r="F17" s="203"/>
      <c r="G17" s="203"/>
      <c r="H17" s="203"/>
      <c r="I17" s="387"/>
      <c r="L17" s="207"/>
    </row>
    <row r="18" spans="2:12" ht="13.95" x14ac:dyDescent="0.25">
      <c r="B18" s="211"/>
      <c r="C18" s="203"/>
      <c r="D18" s="203"/>
      <c r="E18" s="203"/>
      <c r="F18" s="203"/>
      <c r="G18" s="203"/>
      <c r="H18" s="203"/>
      <c r="I18" s="387"/>
      <c r="L18" s="632"/>
    </row>
    <row r="19" spans="2:12" ht="13.95" x14ac:dyDescent="0.25">
      <c r="B19" s="388"/>
      <c r="C19" s="203" t="s">
        <v>692</v>
      </c>
      <c r="D19" s="203"/>
      <c r="E19" s="203"/>
      <c r="F19" s="203"/>
      <c r="G19" s="203"/>
      <c r="H19" s="203"/>
      <c r="I19" s="387"/>
      <c r="L19" s="566"/>
    </row>
    <row r="20" spans="2:12" ht="13.95" x14ac:dyDescent="0.25">
      <c r="B20" s="631"/>
      <c r="C20" s="203"/>
      <c r="D20" s="203"/>
      <c r="E20" s="203"/>
      <c r="F20" s="203"/>
      <c r="G20" s="203"/>
      <c r="H20" s="203"/>
      <c r="I20" s="387"/>
      <c r="L20" s="566"/>
    </row>
    <row r="21" spans="2:12" ht="13.95" x14ac:dyDescent="0.25">
      <c r="B21" s="557"/>
      <c r="C21" s="203" t="s">
        <v>690</v>
      </c>
      <c r="D21" s="203"/>
      <c r="E21" s="203"/>
      <c r="F21" s="203"/>
      <c r="G21" s="203"/>
      <c r="H21" s="203"/>
      <c r="I21" s="387"/>
      <c r="L21" s="566"/>
    </row>
    <row r="22" spans="2:12" ht="13.95" x14ac:dyDescent="0.25">
      <c r="B22" s="211"/>
      <c r="C22" s="203"/>
      <c r="D22" s="203"/>
      <c r="E22" s="203"/>
      <c r="F22" s="203"/>
      <c r="G22" s="203"/>
      <c r="H22" s="203"/>
      <c r="I22" s="387"/>
      <c r="L22" s="207"/>
    </row>
    <row r="23" spans="2:12" ht="13.95" x14ac:dyDescent="0.25">
      <c r="B23" s="389"/>
      <c r="C23" s="203" t="s">
        <v>693</v>
      </c>
      <c r="D23" s="203"/>
      <c r="E23" s="203"/>
      <c r="F23" s="203"/>
      <c r="G23" s="203"/>
      <c r="H23" s="203"/>
      <c r="I23" s="387"/>
      <c r="L23" s="207"/>
    </row>
    <row r="24" spans="2:12" ht="13.95" x14ac:dyDescent="0.25">
      <c r="B24" s="633"/>
      <c r="C24" s="203"/>
      <c r="D24" s="203"/>
      <c r="E24" s="203"/>
      <c r="F24" s="203"/>
      <c r="G24" s="203"/>
      <c r="H24" s="203"/>
      <c r="I24" s="387"/>
    </row>
    <row r="25" spans="2:12" ht="13.95" x14ac:dyDescent="0.25">
      <c r="B25" s="68"/>
      <c r="C25" s="203" t="s">
        <v>694</v>
      </c>
      <c r="D25" s="203"/>
      <c r="E25" s="203"/>
      <c r="F25" s="203"/>
      <c r="G25" s="203"/>
      <c r="H25" s="203"/>
      <c r="I25" s="387"/>
    </row>
    <row r="26" spans="2:12" ht="13.95" x14ac:dyDescent="0.25">
      <c r="B26" s="168"/>
      <c r="C26" s="203"/>
      <c r="D26" s="203"/>
      <c r="E26" s="203"/>
      <c r="F26" s="203"/>
      <c r="G26" s="203"/>
      <c r="H26" s="203"/>
      <c r="I26" s="387"/>
    </row>
    <row r="27" spans="2:12" ht="31.5" customHeight="1" x14ac:dyDescent="0.25">
      <c r="B27" s="390" t="s">
        <v>288</v>
      </c>
      <c r="C27" s="849" t="s">
        <v>645</v>
      </c>
      <c r="D27" s="849"/>
      <c r="E27" s="849"/>
      <c r="F27" s="849"/>
      <c r="G27" s="849"/>
      <c r="H27" s="849"/>
      <c r="I27" s="850"/>
    </row>
    <row r="28" spans="2:12" ht="13.95" x14ac:dyDescent="0.25">
      <c r="B28" s="212"/>
      <c r="C28" s="203"/>
      <c r="D28" s="203"/>
      <c r="E28" s="203"/>
      <c r="F28" s="203"/>
      <c r="G28" s="203"/>
      <c r="H28" s="203"/>
      <c r="I28" s="387"/>
    </row>
    <row r="29" spans="2:12" ht="35.25" customHeight="1" x14ac:dyDescent="0.25">
      <c r="B29" s="390" t="s">
        <v>413</v>
      </c>
      <c r="C29" s="844" t="s">
        <v>651</v>
      </c>
      <c r="D29" s="844"/>
      <c r="E29" s="844"/>
      <c r="F29" s="844"/>
      <c r="G29" s="844"/>
      <c r="H29" s="844"/>
      <c r="I29" s="845"/>
    </row>
    <row r="31" spans="2:12" ht="46.2" customHeight="1" x14ac:dyDescent="0.25">
      <c r="B31" s="834" t="s">
        <v>682</v>
      </c>
      <c r="C31" s="835"/>
      <c r="D31" s="835"/>
      <c r="E31" s="835"/>
      <c r="F31" s="835"/>
      <c r="G31" s="835"/>
      <c r="H31" s="835"/>
      <c r="I31" s="836"/>
    </row>
    <row r="33" spans="2:9" ht="46.5" customHeight="1" x14ac:dyDescent="0.2">
      <c r="B33" s="834" t="s">
        <v>681</v>
      </c>
      <c r="C33" s="835"/>
      <c r="D33" s="835"/>
      <c r="E33" s="835"/>
      <c r="F33" s="835"/>
      <c r="G33" s="835"/>
      <c r="H33" s="835"/>
      <c r="I33" s="836"/>
    </row>
    <row r="35" spans="2:9" ht="58.5" customHeight="1" x14ac:dyDescent="0.2">
      <c r="B35" s="834" t="s">
        <v>683</v>
      </c>
      <c r="C35" s="835"/>
      <c r="D35" s="835"/>
      <c r="E35" s="835"/>
      <c r="F35" s="835"/>
      <c r="G35" s="835"/>
      <c r="H35" s="835"/>
      <c r="I35" s="836"/>
    </row>
    <row r="37" spans="2:9" ht="42.45" customHeight="1" x14ac:dyDescent="0.2">
      <c r="B37" s="834" t="s">
        <v>684</v>
      </c>
      <c r="C37" s="835"/>
      <c r="D37" s="835"/>
      <c r="E37" s="835"/>
      <c r="F37" s="835"/>
      <c r="G37" s="835"/>
      <c r="H37" s="835"/>
      <c r="I37" s="836"/>
    </row>
    <row r="39" spans="2:9" ht="31.95" customHeight="1" x14ac:dyDescent="0.2">
      <c r="B39" s="846" t="s">
        <v>685</v>
      </c>
      <c r="C39" s="847"/>
      <c r="D39" s="847"/>
      <c r="E39" s="847"/>
      <c r="F39" s="847"/>
      <c r="G39" s="847"/>
      <c r="H39" s="847"/>
      <c r="I39" s="848"/>
    </row>
    <row r="41" spans="2:9" ht="31.5" customHeight="1" x14ac:dyDescent="0.2">
      <c r="B41" s="846" t="s">
        <v>686</v>
      </c>
      <c r="C41" s="847"/>
      <c r="D41" s="847"/>
      <c r="E41" s="847"/>
      <c r="F41" s="847"/>
      <c r="G41" s="847"/>
      <c r="H41" s="847"/>
      <c r="I41" s="848"/>
    </row>
  </sheetData>
  <sheetProtection password="CDAC" sheet="1" objects="1" scenarios="1" insertRows="0" deleteRows="0"/>
  <mergeCells count="10">
    <mergeCell ref="B41:I41"/>
    <mergeCell ref="B35:I35"/>
    <mergeCell ref="B37:I37"/>
    <mergeCell ref="C27:I27"/>
    <mergeCell ref="C29:I29"/>
    <mergeCell ref="B15:I15"/>
    <mergeCell ref="B31:I31"/>
    <mergeCell ref="B33:I33"/>
    <mergeCell ref="B5:I13"/>
    <mergeCell ref="B39:I39"/>
  </mergeCells>
  <hyperlinks>
    <hyperlink ref="B29" location="'AMP 1'!E13" display="Return to Budget"/>
  </hyperlinks>
  <pageMargins left="0.7" right="0.7" top="0.75" bottom="0.75" header="0.3" footer="0.3"/>
  <pageSetup scale="83" orientation="portrait" horizontalDpi="300" verticalDpi="300"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tabColor theme="9" tint="-0.249977111117893"/>
    <pageSetUpPr fitToPage="1"/>
  </sheetPr>
  <dimension ref="A1:AP454"/>
  <sheetViews>
    <sheetView workbookViewId="0">
      <selection activeCell="B1" sqref="B1:G1"/>
    </sheetView>
  </sheetViews>
  <sheetFormatPr defaultRowHeight="13.8" x14ac:dyDescent="0.25"/>
  <cols>
    <col min="1" max="1" width="9.33203125" style="199"/>
    <col min="2" max="2" width="18.6640625" style="199" customWidth="1"/>
    <col min="3" max="3" width="31.6640625" style="199" customWidth="1"/>
    <col min="4" max="4" width="18" style="199" customWidth="1"/>
    <col min="5" max="5" width="14.33203125" style="199" customWidth="1"/>
    <col min="6" max="6" width="16.5546875" style="199" customWidth="1"/>
    <col min="7" max="7" width="19.5546875" style="199" customWidth="1"/>
    <col min="8" max="8" width="10.33203125" style="199" bestFit="1" customWidth="1"/>
    <col min="9" max="9" width="12.6640625" style="199" bestFit="1" customWidth="1"/>
    <col min="10" max="258" width="9.33203125" style="199"/>
    <col min="259" max="259" width="3.44140625" style="199" customWidth="1"/>
    <col min="260" max="260" width="9.33203125" style="199"/>
    <col min="261" max="262" width="38.33203125" style="199" customWidth="1"/>
    <col min="263" max="263" width="27.44140625" style="199" customWidth="1"/>
    <col min="264" max="264" width="10.33203125" style="199" bestFit="1" customWidth="1"/>
    <col min="265" max="265" width="12.6640625" style="199" bestFit="1" customWidth="1"/>
    <col min="266" max="514" width="9.33203125" style="199"/>
    <col min="515" max="515" width="3.44140625" style="199" customWidth="1"/>
    <col min="516" max="516" width="9.33203125" style="199"/>
    <col min="517" max="518" width="38.33203125" style="199" customWidth="1"/>
    <col min="519" max="519" width="27.44140625" style="199" customWidth="1"/>
    <col min="520" max="520" width="10.33203125" style="199" bestFit="1" customWidth="1"/>
    <col min="521" max="521" width="12.6640625" style="199" bestFit="1" customWidth="1"/>
    <col min="522" max="770" width="9.33203125" style="199"/>
    <col min="771" max="771" width="3.44140625" style="199" customWidth="1"/>
    <col min="772" max="772" width="9.33203125" style="199"/>
    <col min="773" max="774" width="38.33203125" style="199" customWidth="1"/>
    <col min="775" max="775" width="27.44140625" style="199" customWidth="1"/>
    <col min="776" max="776" width="10.33203125" style="199" bestFit="1" customWidth="1"/>
    <col min="777" max="777" width="12.6640625" style="199" bestFit="1" customWidth="1"/>
    <col min="778" max="1026" width="9.33203125" style="199"/>
    <col min="1027" max="1027" width="3.44140625" style="199" customWidth="1"/>
    <col min="1028" max="1028" width="9.33203125" style="199"/>
    <col min="1029" max="1030" width="38.33203125" style="199" customWidth="1"/>
    <col min="1031" max="1031" width="27.44140625" style="199" customWidth="1"/>
    <col min="1032" max="1032" width="10.33203125" style="199" bestFit="1" customWidth="1"/>
    <col min="1033" max="1033" width="12.6640625" style="199" bestFit="1" customWidth="1"/>
    <col min="1034" max="1282" width="9.33203125" style="199"/>
    <col min="1283" max="1283" width="3.44140625" style="199" customWidth="1"/>
    <col min="1284" max="1284" width="9.33203125" style="199"/>
    <col min="1285" max="1286" width="38.33203125" style="199" customWidth="1"/>
    <col min="1287" max="1287" width="27.44140625" style="199" customWidth="1"/>
    <col min="1288" max="1288" width="10.33203125" style="199" bestFit="1" customWidth="1"/>
    <col min="1289" max="1289" width="12.6640625" style="199" bestFit="1" customWidth="1"/>
    <col min="1290" max="1538" width="9.33203125" style="199"/>
    <col min="1539" max="1539" width="3.44140625" style="199" customWidth="1"/>
    <col min="1540" max="1540" width="9.33203125" style="199"/>
    <col min="1541" max="1542" width="38.33203125" style="199" customWidth="1"/>
    <col min="1543" max="1543" width="27.44140625" style="199" customWidth="1"/>
    <col min="1544" max="1544" width="10.33203125" style="199" bestFit="1" customWidth="1"/>
    <col min="1545" max="1545" width="12.6640625" style="199" bestFit="1" customWidth="1"/>
    <col min="1546" max="1794" width="9.33203125" style="199"/>
    <col min="1795" max="1795" width="3.44140625" style="199" customWidth="1"/>
    <col min="1796" max="1796" width="9.33203125" style="199"/>
    <col min="1797" max="1798" width="38.33203125" style="199" customWidth="1"/>
    <col min="1799" max="1799" width="27.44140625" style="199" customWidth="1"/>
    <col min="1800" max="1800" width="10.33203125" style="199" bestFit="1" customWidth="1"/>
    <col min="1801" max="1801" width="12.6640625" style="199" bestFit="1" customWidth="1"/>
    <col min="1802" max="2050" width="9.33203125" style="199"/>
    <col min="2051" max="2051" width="3.44140625" style="199" customWidth="1"/>
    <col min="2052" max="2052" width="9.33203125" style="199"/>
    <col min="2053" max="2054" width="38.33203125" style="199" customWidth="1"/>
    <col min="2055" max="2055" width="27.44140625" style="199" customWidth="1"/>
    <col min="2056" max="2056" width="10.33203125" style="199" bestFit="1" customWidth="1"/>
    <col min="2057" max="2057" width="12.6640625" style="199" bestFit="1" customWidth="1"/>
    <col min="2058" max="2306" width="9.33203125" style="199"/>
    <col min="2307" max="2307" width="3.44140625" style="199" customWidth="1"/>
    <col min="2308" max="2308" width="9.33203125" style="199"/>
    <col min="2309" max="2310" width="38.33203125" style="199" customWidth="1"/>
    <col min="2311" max="2311" width="27.44140625" style="199" customWidth="1"/>
    <col min="2312" max="2312" width="10.33203125" style="199" bestFit="1" customWidth="1"/>
    <col min="2313" max="2313" width="12.6640625" style="199" bestFit="1" customWidth="1"/>
    <col min="2314" max="2562" width="9.33203125" style="199"/>
    <col min="2563" max="2563" width="3.44140625" style="199" customWidth="1"/>
    <col min="2564" max="2564" width="9.33203125" style="199"/>
    <col min="2565" max="2566" width="38.33203125" style="199" customWidth="1"/>
    <col min="2567" max="2567" width="27.44140625" style="199" customWidth="1"/>
    <col min="2568" max="2568" width="10.33203125" style="199" bestFit="1" customWidth="1"/>
    <col min="2569" max="2569" width="12.6640625" style="199" bestFit="1" customWidth="1"/>
    <col min="2570" max="2818" width="9.33203125" style="199"/>
    <col min="2819" max="2819" width="3.44140625" style="199" customWidth="1"/>
    <col min="2820" max="2820" width="9.33203125" style="199"/>
    <col min="2821" max="2822" width="38.33203125" style="199" customWidth="1"/>
    <col min="2823" max="2823" width="27.44140625" style="199" customWidth="1"/>
    <col min="2824" max="2824" width="10.33203125" style="199" bestFit="1" customWidth="1"/>
    <col min="2825" max="2825" width="12.6640625" style="199" bestFit="1" customWidth="1"/>
    <col min="2826" max="3074" width="9.33203125" style="199"/>
    <col min="3075" max="3075" width="3.44140625" style="199" customWidth="1"/>
    <col min="3076" max="3076" width="9.33203125" style="199"/>
    <col min="3077" max="3078" width="38.33203125" style="199" customWidth="1"/>
    <col min="3079" max="3079" width="27.44140625" style="199" customWidth="1"/>
    <col min="3080" max="3080" width="10.33203125" style="199" bestFit="1" customWidth="1"/>
    <col min="3081" max="3081" width="12.6640625" style="199" bestFit="1" customWidth="1"/>
    <col min="3082" max="3330" width="9.33203125" style="199"/>
    <col min="3331" max="3331" width="3.44140625" style="199" customWidth="1"/>
    <col min="3332" max="3332" width="9.33203125" style="199"/>
    <col min="3333" max="3334" width="38.33203125" style="199" customWidth="1"/>
    <col min="3335" max="3335" width="27.44140625" style="199" customWidth="1"/>
    <col min="3336" max="3336" width="10.33203125" style="199" bestFit="1" customWidth="1"/>
    <col min="3337" max="3337" width="12.6640625" style="199" bestFit="1" customWidth="1"/>
    <col min="3338" max="3586" width="9.33203125" style="199"/>
    <col min="3587" max="3587" width="3.44140625" style="199" customWidth="1"/>
    <col min="3588" max="3588" width="9.33203125" style="199"/>
    <col min="3589" max="3590" width="38.33203125" style="199" customWidth="1"/>
    <col min="3591" max="3591" width="27.44140625" style="199" customWidth="1"/>
    <col min="3592" max="3592" width="10.33203125" style="199" bestFit="1" customWidth="1"/>
    <col min="3593" max="3593" width="12.6640625" style="199" bestFit="1" customWidth="1"/>
    <col min="3594" max="3842" width="9.33203125" style="199"/>
    <col min="3843" max="3843" width="3.44140625" style="199" customWidth="1"/>
    <col min="3844" max="3844" width="9.33203125" style="199"/>
    <col min="3845" max="3846" width="38.33203125" style="199" customWidth="1"/>
    <col min="3847" max="3847" width="27.44140625" style="199" customWidth="1"/>
    <col min="3848" max="3848" width="10.33203125" style="199" bestFit="1" customWidth="1"/>
    <col min="3849" max="3849" width="12.6640625" style="199" bestFit="1" customWidth="1"/>
    <col min="3850" max="4098" width="9.33203125" style="199"/>
    <col min="4099" max="4099" width="3.44140625" style="199" customWidth="1"/>
    <col min="4100" max="4100" width="9.33203125" style="199"/>
    <col min="4101" max="4102" width="38.33203125" style="199" customWidth="1"/>
    <col min="4103" max="4103" width="27.44140625" style="199" customWidth="1"/>
    <col min="4104" max="4104" width="10.33203125" style="199" bestFit="1" customWidth="1"/>
    <col min="4105" max="4105" width="12.6640625" style="199" bestFit="1" customWidth="1"/>
    <col min="4106" max="4354" width="9.33203125" style="199"/>
    <col min="4355" max="4355" width="3.44140625" style="199" customWidth="1"/>
    <col min="4356" max="4356" width="9.33203125" style="199"/>
    <col min="4357" max="4358" width="38.33203125" style="199" customWidth="1"/>
    <col min="4359" max="4359" width="27.44140625" style="199" customWidth="1"/>
    <col min="4360" max="4360" width="10.33203125" style="199" bestFit="1" customWidth="1"/>
    <col min="4361" max="4361" width="12.6640625" style="199" bestFit="1" customWidth="1"/>
    <col min="4362" max="4610" width="9.33203125" style="199"/>
    <col min="4611" max="4611" width="3.44140625" style="199" customWidth="1"/>
    <col min="4612" max="4612" width="9.33203125" style="199"/>
    <col min="4613" max="4614" width="38.33203125" style="199" customWidth="1"/>
    <col min="4615" max="4615" width="27.44140625" style="199" customWidth="1"/>
    <col min="4616" max="4616" width="10.33203125" style="199" bestFit="1" customWidth="1"/>
    <col min="4617" max="4617" width="12.6640625" style="199" bestFit="1" customWidth="1"/>
    <col min="4618" max="4866" width="9.33203125" style="199"/>
    <col min="4867" max="4867" width="3.44140625" style="199" customWidth="1"/>
    <col min="4868" max="4868" width="9.33203125" style="199"/>
    <col min="4869" max="4870" width="38.33203125" style="199" customWidth="1"/>
    <col min="4871" max="4871" width="27.44140625" style="199" customWidth="1"/>
    <col min="4872" max="4872" width="10.33203125" style="199" bestFit="1" customWidth="1"/>
    <col min="4873" max="4873" width="12.6640625" style="199" bestFit="1" customWidth="1"/>
    <col min="4874" max="5122" width="9.33203125" style="199"/>
    <col min="5123" max="5123" width="3.44140625" style="199" customWidth="1"/>
    <col min="5124" max="5124" width="9.33203125" style="199"/>
    <col min="5125" max="5126" width="38.33203125" style="199" customWidth="1"/>
    <col min="5127" max="5127" width="27.44140625" style="199" customWidth="1"/>
    <col min="5128" max="5128" width="10.33203125" style="199" bestFit="1" customWidth="1"/>
    <col min="5129" max="5129" width="12.6640625" style="199" bestFit="1" customWidth="1"/>
    <col min="5130" max="5378" width="9.33203125" style="199"/>
    <col min="5379" max="5379" width="3.44140625" style="199" customWidth="1"/>
    <col min="5380" max="5380" width="9.33203125" style="199"/>
    <col min="5381" max="5382" width="38.33203125" style="199" customWidth="1"/>
    <col min="5383" max="5383" width="27.44140625" style="199" customWidth="1"/>
    <col min="5384" max="5384" width="10.33203125" style="199" bestFit="1" customWidth="1"/>
    <col min="5385" max="5385" width="12.6640625" style="199" bestFit="1" customWidth="1"/>
    <col min="5386" max="5634" width="9.33203125" style="199"/>
    <col min="5635" max="5635" width="3.44140625" style="199" customWidth="1"/>
    <col min="5636" max="5636" width="9.33203125" style="199"/>
    <col min="5637" max="5638" width="38.33203125" style="199" customWidth="1"/>
    <col min="5639" max="5639" width="27.44140625" style="199" customWidth="1"/>
    <col min="5640" max="5640" width="10.33203125" style="199" bestFit="1" customWidth="1"/>
    <col min="5641" max="5641" width="12.6640625" style="199" bestFit="1" customWidth="1"/>
    <col min="5642" max="5890" width="9.33203125" style="199"/>
    <col min="5891" max="5891" width="3.44140625" style="199" customWidth="1"/>
    <col min="5892" max="5892" width="9.33203125" style="199"/>
    <col min="5893" max="5894" width="38.33203125" style="199" customWidth="1"/>
    <col min="5895" max="5895" width="27.44140625" style="199" customWidth="1"/>
    <col min="5896" max="5896" width="10.33203125" style="199" bestFit="1" customWidth="1"/>
    <col min="5897" max="5897" width="12.6640625" style="199" bestFit="1" customWidth="1"/>
    <col min="5898" max="6146" width="9.33203125" style="199"/>
    <col min="6147" max="6147" width="3.44140625" style="199" customWidth="1"/>
    <col min="6148" max="6148" width="9.33203125" style="199"/>
    <col min="6149" max="6150" width="38.33203125" style="199" customWidth="1"/>
    <col min="6151" max="6151" width="27.44140625" style="199" customWidth="1"/>
    <col min="6152" max="6152" width="10.33203125" style="199" bestFit="1" customWidth="1"/>
    <col min="6153" max="6153" width="12.6640625" style="199" bestFit="1" customWidth="1"/>
    <col min="6154" max="6402" width="9.33203125" style="199"/>
    <col min="6403" max="6403" width="3.44140625" style="199" customWidth="1"/>
    <col min="6404" max="6404" width="9.33203125" style="199"/>
    <col min="6405" max="6406" width="38.33203125" style="199" customWidth="1"/>
    <col min="6407" max="6407" width="27.44140625" style="199" customWidth="1"/>
    <col min="6408" max="6408" width="10.33203125" style="199" bestFit="1" customWidth="1"/>
    <col min="6409" max="6409" width="12.6640625" style="199" bestFit="1" customWidth="1"/>
    <col min="6410" max="6658" width="9.33203125" style="199"/>
    <col min="6659" max="6659" width="3.44140625" style="199" customWidth="1"/>
    <col min="6660" max="6660" width="9.33203125" style="199"/>
    <col min="6661" max="6662" width="38.33203125" style="199" customWidth="1"/>
    <col min="6663" max="6663" width="27.44140625" style="199" customWidth="1"/>
    <col min="6664" max="6664" width="10.33203125" style="199" bestFit="1" customWidth="1"/>
    <col min="6665" max="6665" width="12.6640625" style="199" bestFit="1" customWidth="1"/>
    <col min="6666" max="6914" width="9.33203125" style="199"/>
    <col min="6915" max="6915" width="3.44140625" style="199" customWidth="1"/>
    <col min="6916" max="6916" width="9.33203125" style="199"/>
    <col min="6917" max="6918" width="38.33203125" style="199" customWidth="1"/>
    <col min="6919" max="6919" width="27.44140625" style="199" customWidth="1"/>
    <col min="6920" max="6920" width="10.33203125" style="199" bestFit="1" customWidth="1"/>
    <col min="6921" max="6921" width="12.6640625" style="199" bestFit="1" customWidth="1"/>
    <col min="6922" max="7170" width="9.33203125" style="199"/>
    <col min="7171" max="7171" width="3.44140625" style="199" customWidth="1"/>
    <col min="7172" max="7172" width="9.33203125" style="199"/>
    <col min="7173" max="7174" width="38.33203125" style="199" customWidth="1"/>
    <col min="7175" max="7175" width="27.44140625" style="199" customWidth="1"/>
    <col min="7176" max="7176" width="10.33203125" style="199" bestFit="1" customWidth="1"/>
    <col min="7177" max="7177" width="12.6640625" style="199" bestFit="1" customWidth="1"/>
    <col min="7178" max="7426" width="9.33203125" style="199"/>
    <col min="7427" max="7427" width="3.44140625" style="199" customWidth="1"/>
    <col min="7428" max="7428" width="9.33203125" style="199"/>
    <col min="7429" max="7430" width="38.33203125" style="199" customWidth="1"/>
    <col min="7431" max="7431" width="27.44140625" style="199" customWidth="1"/>
    <col min="7432" max="7432" width="10.33203125" style="199" bestFit="1" customWidth="1"/>
    <col min="7433" max="7433" width="12.6640625" style="199" bestFit="1" customWidth="1"/>
    <col min="7434" max="7682" width="9.33203125" style="199"/>
    <col min="7683" max="7683" width="3.44140625" style="199" customWidth="1"/>
    <col min="7684" max="7684" width="9.33203125" style="199"/>
    <col min="7685" max="7686" width="38.33203125" style="199" customWidth="1"/>
    <col min="7687" max="7687" width="27.44140625" style="199" customWidth="1"/>
    <col min="7688" max="7688" width="10.33203125" style="199" bestFit="1" customWidth="1"/>
    <col min="7689" max="7689" width="12.6640625" style="199" bestFit="1" customWidth="1"/>
    <col min="7690" max="7938" width="9.33203125" style="199"/>
    <col min="7939" max="7939" width="3.44140625" style="199" customWidth="1"/>
    <col min="7940" max="7940" width="9.33203125" style="199"/>
    <col min="7941" max="7942" width="38.33203125" style="199" customWidth="1"/>
    <col min="7943" max="7943" width="27.44140625" style="199" customWidth="1"/>
    <col min="7944" max="7944" width="10.33203125" style="199" bestFit="1" customWidth="1"/>
    <col min="7945" max="7945" width="12.6640625" style="199" bestFit="1" customWidth="1"/>
    <col min="7946" max="8194" width="9.33203125" style="199"/>
    <col min="8195" max="8195" width="3.44140625" style="199" customWidth="1"/>
    <col min="8196" max="8196" width="9.33203125" style="199"/>
    <col min="8197" max="8198" width="38.33203125" style="199" customWidth="1"/>
    <col min="8199" max="8199" width="27.44140625" style="199" customWidth="1"/>
    <col min="8200" max="8200" width="10.33203125" style="199" bestFit="1" customWidth="1"/>
    <col min="8201" max="8201" width="12.6640625" style="199" bestFit="1" customWidth="1"/>
    <col min="8202" max="8450" width="9.33203125" style="199"/>
    <col min="8451" max="8451" width="3.44140625" style="199" customWidth="1"/>
    <col min="8452" max="8452" width="9.33203125" style="199"/>
    <col min="8453" max="8454" width="38.33203125" style="199" customWidth="1"/>
    <col min="8455" max="8455" width="27.44140625" style="199" customWidth="1"/>
    <col min="8456" max="8456" width="10.33203125" style="199" bestFit="1" customWidth="1"/>
    <col min="8457" max="8457" width="12.6640625" style="199" bestFit="1" customWidth="1"/>
    <col min="8458" max="8706" width="9.33203125" style="199"/>
    <col min="8707" max="8707" width="3.44140625" style="199" customWidth="1"/>
    <col min="8708" max="8708" width="9.33203125" style="199"/>
    <col min="8709" max="8710" width="38.33203125" style="199" customWidth="1"/>
    <col min="8711" max="8711" width="27.44140625" style="199" customWidth="1"/>
    <col min="8712" max="8712" width="10.33203125" style="199" bestFit="1" customWidth="1"/>
    <col min="8713" max="8713" width="12.6640625" style="199" bestFit="1" customWidth="1"/>
    <col min="8714" max="8962" width="9.33203125" style="199"/>
    <col min="8963" max="8963" width="3.44140625" style="199" customWidth="1"/>
    <col min="8964" max="8964" width="9.33203125" style="199"/>
    <col min="8965" max="8966" width="38.33203125" style="199" customWidth="1"/>
    <col min="8967" max="8967" width="27.44140625" style="199" customWidth="1"/>
    <col min="8968" max="8968" width="10.33203125" style="199" bestFit="1" customWidth="1"/>
    <col min="8969" max="8969" width="12.6640625" style="199" bestFit="1" customWidth="1"/>
    <col min="8970" max="9218" width="9.33203125" style="199"/>
    <col min="9219" max="9219" width="3.44140625" style="199" customWidth="1"/>
    <col min="9220" max="9220" width="9.33203125" style="199"/>
    <col min="9221" max="9222" width="38.33203125" style="199" customWidth="1"/>
    <col min="9223" max="9223" width="27.44140625" style="199" customWidth="1"/>
    <col min="9224" max="9224" width="10.33203125" style="199" bestFit="1" customWidth="1"/>
    <col min="9225" max="9225" width="12.6640625" style="199" bestFit="1" customWidth="1"/>
    <col min="9226" max="9474" width="9.33203125" style="199"/>
    <col min="9475" max="9475" width="3.44140625" style="199" customWidth="1"/>
    <col min="9476" max="9476" width="9.33203125" style="199"/>
    <col min="9477" max="9478" width="38.33203125" style="199" customWidth="1"/>
    <col min="9479" max="9479" width="27.44140625" style="199" customWidth="1"/>
    <col min="9480" max="9480" width="10.33203125" style="199" bestFit="1" customWidth="1"/>
    <col min="9481" max="9481" width="12.6640625" style="199" bestFit="1" customWidth="1"/>
    <col min="9482" max="9730" width="9.33203125" style="199"/>
    <col min="9731" max="9731" width="3.44140625" style="199" customWidth="1"/>
    <col min="9732" max="9732" width="9.33203125" style="199"/>
    <col min="9733" max="9734" width="38.33203125" style="199" customWidth="1"/>
    <col min="9735" max="9735" width="27.44140625" style="199" customWidth="1"/>
    <col min="9736" max="9736" width="10.33203125" style="199" bestFit="1" customWidth="1"/>
    <col min="9737" max="9737" width="12.6640625" style="199" bestFit="1" customWidth="1"/>
    <col min="9738" max="9986" width="9.33203125" style="199"/>
    <col min="9987" max="9987" width="3.44140625" style="199" customWidth="1"/>
    <col min="9988" max="9988" width="9.33203125" style="199"/>
    <col min="9989" max="9990" width="38.33203125" style="199" customWidth="1"/>
    <col min="9991" max="9991" width="27.44140625" style="199" customWidth="1"/>
    <col min="9992" max="9992" width="10.33203125" style="199" bestFit="1" customWidth="1"/>
    <col min="9993" max="9993" width="12.6640625" style="199" bestFit="1" customWidth="1"/>
    <col min="9994" max="10242" width="9.33203125" style="199"/>
    <col min="10243" max="10243" width="3.44140625" style="199" customWidth="1"/>
    <col min="10244" max="10244" width="9.33203125" style="199"/>
    <col min="10245" max="10246" width="38.33203125" style="199" customWidth="1"/>
    <col min="10247" max="10247" width="27.44140625" style="199" customWidth="1"/>
    <col min="10248" max="10248" width="10.33203125" style="199" bestFit="1" customWidth="1"/>
    <col min="10249" max="10249" width="12.6640625" style="199" bestFit="1" customWidth="1"/>
    <col min="10250" max="10498" width="9.33203125" style="199"/>
    <col min="10499" max="10499" width="3.44140625" style="199" customWidth="1"/>
    <col min="10500" max="10500" width="9.33203125" style="199"/>
    <col min="10501" max="10502" width="38.33203125" style="199" customWidth="1"/>
    <col min="10503" max="10503" width="27.44140625" style="199" customWidth="1"/>
    <col min="10504" max="10504" width="10.33203125" style="199" bestFit="1" customWidth="1"/>
    <col min="10505" max="10505" width="12.6640625" style="199" bestFit="1" customWidth="1"/>
    <col min="10506" max="10754" width="9.33203125" style="199"/>
    <col min="10755" max="10755" width="3.44140625" style="199" customWidth="1"/>
    <col min="10756" max="10756" width="9.33203125" style="199"/>
    <col min="10757" max="10758" width="38.33203125" style="199" customWidth="1"/>
    <col min="10759" max="10759" width="27.44140625" style="199" customWidth="1"/>
    <col min="10760" max="10760" width="10.33203125" style="199" bestFit="1" customWidth="1"/>
    <col min="10761" max="10761" width="12.6640625" style="199" bestFit="1" customWidth="1"/>
    <col min="10762" max="11010" width="9.33203125" style="199"/>
    <col min="11011" max="11011" width="3.44140625" style="199" customWidth="1"/>
    <col min="11012" max="11012" width="9.33203125" style="199"/>
    <col min="11013" max="11014" width="38.33203125" style="199" customWidth="1"/>
    <col min="11015" max="11015" width="27.44140625" style="199" customWidth="1"/>
    <col min="11016" max="11016" width="10.33203125" style="199" bestFit="1" customWidth="1"/>
    <col min="11017" max="11017" width="12.6640625" style="199" bestFit="1" customWidth="1"/>
    <col min="11018" max="11266" width="9.33203125" style="199"/>
    <col min="11267" max="11267" width="3.44140625" style="199" customWidth="1"/>
    <col min="11268" max="11268" width="9.33203125" style="199"/>
    <col min="11269" max="11270" width="38.33203125" style="199" customWidth="1"/>
    <col min="11271" max="11271" width="27.44140625" style="199" customWidth="1"/>
    <col min="11272" max="11272" width="10.33203125" style="199" bestFit="1" customWidth="1"/>
    <col min="11273" max="11273" width="12.6640625" style="199" bestFit="1" customWidth="1"/>
    <col min="11274" max="11522" width="9.33203125" style="199"/>
    <col min="11523" max="11523" width="3.44140625" style="199" customWidth="1"/>
    <col min="11524" max="11524" width="9.33203125" style="199"/>
    <col min="11525" max="11526" width="38.33203125" style="199" customWidth="1"/>
    <col min="11527" max="11527" width="27.44140625" style="199" customWidth="1"/>
    <col min="11528" max="11528" width="10.33203125" style="199" bestFit="1" customWidth="1"/>
    <col min="11529" max="11529" width="12.6640625" style="199" bestFit="1" customWidth="1"/>
    <col min="11530" max="11778" width="9.33203125" style="199"/>
    <col min="11779" max="11779" width="3.44140625" style="199" customWidth="1"/>
    <col min="11780" max="11780" width="9.33203125" style="199"/>
    <col min="11781" max="11782" width="38.33203125" style="199" customWidth="1"/>
    <col min="11783" max="11783" width="27.44140625" style="199" customWidth="1"/>
    <col min="11784" max="11784" width="10.33203125" style="199" bestFit="1" customWidth="1"/>
    <col min="11785" max="11785" width="12.6640625" style="199" bestFit="1" customWidth="1"/>
    <col min="11786" max="12034" width="9.33203125" style="199"/>
    <col min="12035" max="12035" width="3.44140625" style="199" customWidth="1"/>
    <col min="12036" max="12036" width="9.33203125" style="199"/>
    <col min="12037" max="12038" width="38.33203125" style="199" customWidth="1"/>
    <col min="12039" max="12039" width="27.44140625" style="199" customWidth="1"/>
    <col min="12040" max="12040" width="10.33203125" style="199" bestFit="1" customWidth="1"/>
    <col min="12041" max="12041" width="12.6640625" style="199" bestFit="1" customWidth="1"/>
    <col min="12042" max="12290" width="9.33203125" style="199"/>
    <col min="12291" max="12291" width="3.44140625" style="199" customWidth="1"/>
    <col min="12292" max="12292" width="9.33203125" style="199"/>
    <col min="12293" max="12294" width="38.33203125" style="199" customWidth="1"/>
    <col min="12295" max="12295" width="27.44140625" style="199" customWidth="1"/>
    <col min="12296" max="12296" width="10.33203125" style="199" bestFit="1" customWidth="1"/>
    <col min="12297" max="12297" width="12.6640625" style="199" bestFit="1" customWidth="1"/>
    <col min="12298" max="12546" width="9.33203125" style="199"/>
    <col min="12547" max="12547" width="3.44140625" style="199" customWidth="1"/>
    <col min="12548" max="12548" width="9.33203125" style="199"/>
    <col min="12549" max="12550" width="38.33203125" style="199" customWidth="1"/>
    <col min="12551" max="12551" width="27.44140625" style="199" customWidth="1"/>
    <col min="12552" max="12552" width="10.33203125" style="199" bestFit="1" customWidth="1"/>
    <col min="12553" max="12553" width="12.6640625" style="199" bestFit="1" customWidth="1"/>
    <col min="12554" max="12802" width="9.33203125" style="199"/>
    <col min="12803" max="12803" width="3.44140625" style="199" customWidth="1"/>
    <col min="12804" max="12804" width="9.33203125" style="199"/>
    <col min="12805" max="12806" width="38.33203125" style="199" customWidth="1"/>
    <col min="12807" max="12807" width="27.44140625" style="199" customWidth="1"/>
    <col min="12808" max="12808" width="10.33203125" style="199" bestFit="1" customWidth="1"/>
    <col min="12809" max="12809" width="12.6640625" style="199" bestFit="1" customWidth="1"/>
    <col min="12810" max="13058" width="9.33203125" style="199"/>
    <col min="13059" max="13059" width="3.44140625" style="199" customWidth="1"/>
    <col min="13060" max="13060" width="9.33203125" style="199"/>
    <col min="13061" max="13062" width="38.33203125" style="199" customWidth="1"/>
    <col min="13063" max="13063" width="27.44140625" style="199" customWidth="1"/>
    <col min="13064" max="13064" width="10.33203125" style="199" bestFit="1" customWidth="1"/>
    <col min="13065" max="13065" width="12.6640625" style="199" bestFit="1" customWidth="1"/>
    <col min="13066" max="13314" width="9.33203125" style="199"/>
    <col min="13315" max="13315" width="3.44140625" style="199" customWidth="1"/>
    <col min="13316" max="13316" width="9.33203125" style="199"/>
    <col min="13317" max="13318" width="38.33203125" style="199" customWidth="1"/>
    <col min="13319" max="13319" width="27.44140625" style="199" customWidth="1"/>
    <col min="13320" max="13320" width="10.33203125" style="199" bestFit="1" customWidth="1"/>
    <col min="13321" max="13321" width="12.6640625" style="199" bestFit="1" customWidth="1"/>
    <col min="13322" max="13570" width="9.33203125" style="199"/>
    <col min="13571" max="13571" width="3.44140625" style="199" customWidth="1"/>
    <col min="13572" max="13572" width="9.33203125" style="199"/>
    <col min="13573" max="13574" width="38.33203125" style="199" customWidth="1"/>
    <col min="13575" max="13575" width="27.44140625" style="199" customWidth="1"/>
    <col min="13576" max="13576" width="10.33203125" style="199" bestFit="1" customWidth="1"/>
    <col min="13577" max="13577" width="12.6640625" style="199" bestFit="1" customWidth="1"/>
    <col min="13578" max="13826" width="9.33203125" style="199"/>
    <col min="13827" max="13827" width="3.44140625" style="199" customWidth="1"/>
    <col min="13828" max="13828" width="9.33203125" style="199"/>
    <col min="13829" max="13830" width="38.33203125" style="199" customWidth="1"/>
    <col min="13831" max="13831" width="27.44140625" style="199" customWidth="1"/>
    <col min="13832" max="13832" width="10.33203125" style="199" bestFit="1" customWidth="1"/>
    <col min="13833" max="13833" width="12.6640625" style="199" bestFit="1" customWidth="1"/>
    <col min="13834" max="14082" width="9.33203125" style="199"/>
    <col min="14083" max="14083" width="3.44140625" style="199" customWidth="1"/>
    <col min="14084" max="14084" width="9.33203125" style="199"/>
    <col min="14085" max="14086" width="38.33203125" style="199" customWidth="1"/>
    <col min="14087" max="14087" width="27.44140625" style="199" customWidth="1"/>
    <col min="14088" max="14088" width="10.33203125" style="199" bestFit="1" customWidth="1"/>
    <col min="14089" max="14089" width="12.6640625" style="199" bestFit="1" customWidth="1"/>
    <col min="14090" max="14338" width="9.33203125" style="199"/>
    <col min="14339" max="14339" width="3.44140625" style="199" customWidth="1"/>
    <col min="14340" max="14340" width="9.33203125" style="199"/>
    <col min="14341" max="14342" width="38.33203125" style="199" customWidth="1"/>
    <col min="14343" max="14343" width="27.44140625" style="199" customWidth="1"/>
    <col min="14344" max="14344" width="10.33203125" style="199" bestFit="1" customWidth="1"/>
    <col min="14345" max="14345" width="12.6640625" style="199" bestFit="1" customWidth="1"/>
    <col min="14346" max="14594" width="9.33203125" style="199"/>
    <col min="14595" max="14595" width="3.44140625" style="199" customWidth="1"/>
    <col min="14596" max="14596" width="9.33203125" style="199"/>
    <col min="14597" max="14598" width="38.33203125" style="199" customWidth="1"/>
    <col min="14599" max="14599" width="27.44140625" style="199" customWidth="1"/>
    <col min="14600" max="14600" width="10.33203125" style="199" bestFit="1" customWidth="1"/>
    <col min="14601" max="14601" width="12.6640625" style="199" bestFit="1" customWidth="1"/>
    <col min="14602" max="14850" width="9.33203125" style="199"/>
    <col min="14851" max="14851" width="3.44140625" style="199" customWidth="1"/>
    <col min="14852" max="14852" width="9.33203125" style="199"/>
    <col min="14853" max="14854" width="38.33203125" style="199" customWidth="1"/>
    <col min="14855" max="14855" width="27.44140625" style="199" customWidth="1"/>
    <col min="14856" max="14856" width="10.33203125" style="199" bestFit="1" customWidth="1"/>
    <col min="14857" max="14857" width="12.6640625" style="199" bestFit="1" customWidth="1"/>
    <col min="14858" max="15106" width="9.33203125" style="199"/>
    <col min="15107" max="15107" width="3.44140625" style="199" customWidth="1"/>
    <col min="15108" max="15108" width="9.33203125" style="199"/>
    <col min="15109" max="15110" width="38.33203125" style="199" customWidth="1"/>
    <col min="15111" max="15111" width="27.44140625" style="199" customWidth="1"/>
    <col min="15112" max="15112" width="10.33203125" style="199" bestFit="1" customWidth="1"/>
    <col min="15113" max="15113" width="12.6640625" style="199" bestFit="1" customWidth="1"/>
    <col min="15114" max="15362" width="9.33203125" style="199"/>
    <col min="15363" max="15363" width="3.44140625" style="199" customWidth="1"/>
    <col min="15364" max="15364" width="9.33203125" style="199"/>
    <col min="15365" max="15366" width="38.33203125" style="199" customWidth="1"/>
    <col min="15367" max="15367" width="27.44140625" style="199" customWidth="1"/>
    <col min="15368" max="15368" width="10.33203125" style="199" bestFit="1" customWidth="1"/>
    <col min="15369" max="15369" width="12.6640625" style="199" bestFit="1" customWidth="1"/>
    <col min="15370" max="15618" width="9.33203125" style="199"/>
    <col min="15619" max="15619" width="3.44140625" style="199" customWidth="1"/>
    <col min="15620" max="15620" width="9.33203125" style="199"/>
    <col min="15621" max="15622" width="38.33203125" style="199" customWidth="1"/>
    <col min="15623" max="15623" width="27.44140625" style="199" customWidth="1"/>
    <col min="15624" max="15624" width="10.33203125" style="199" bestFit="1" customWidth="1"/>
    <col min="15625" max="15625" width="12.6640625" style="199" bestFit="1" customWidth="1"/>
    <col min="15626" max="15874" width="9.33203125" style="199"/>
    <col min="15875" max="15875" width="3.44140625" style="199" customWidth="1"/>
    <col min="15876" max="15876" width="9.33203125" style="199"/>
    <col min="15877" max="15878" width="38.33203125" style="199" customWidth="1"/>
    <col min="15879" max="15879" width="27.44140625" style="199" customWidth="1"/>
    <col min="15880" max="15880" width="10.33203125" style="199" bestFit="1" customWidth="1"/>
    <col min="15881" max="15881" width="12.6640625" style="199" bestFit="1" customWidth="1"/>
    <col min="15882" max="16130" width="9.33203125" style="199"/>
    <col min="16131" max="16131" width="3.44140625" style="199" customWidth="1"/>
    <col min="16132" max="16132" width="9.33203125" style="199"/>
    <col min="16133" max="16134" width="38.33203125" style="199" customWidth="1"/>
    <col min="16135" max="16135" width="27.44140625" style="199" customWidth="1"/>
    <col min="16136" max="16136" width="10.33203125" style="199" bestFit="1" customWidth="1"/>
    <col min="16137" max="16137" width="12.6640625" style="199" bestFit="1" customWidth="1"/>
    <col min="16138" max="16384" width="9.33203125" style="199"/>
  </cols>
  <sheetData>
    <row r="1" spans="2:42" ht="20.399999999999999" x14ac:dyDescent="0.35">
      <c r="B1" s="1040" t="str">
        <f>General!C3</f>
        <v>PHA Name</v>
      </c>
      <c r="C1" s="1040"/>
      <c r="D1" s="1040"/>
      <c r="E1" s="1040"/>
      <c r="F1" s="1040"/>
      <c r="G1" s="1040"/>
    </row>
    <row r="2" spans="2:42" ht="17.399999999999999" x14ac:dyDescent="0.3">
      <c r="B2" s="1032" t="s">
        <v>181</v>
      </c>
      <c r="C2" s="1032"/>
      <c r="D2" s="1032"/>
      <c r="E2" s="1032"/>
      <c r="F2" s="1032"/>
      <c r="G2" s="1032"/>
    </row>
    <row r="3" spans="2:42" ht="15" x14ac:dyDescent="0.25">
      <c r="B3" s="1041">
        <f>General!C7</f>
        <v>43100</v>
      </c>
      <c r="C3" s="1041"/>
      <c r="D3" s="1041"/>
      <c r="E3" s="1041"/>
      <c r="F3" s="1041"/>
      <c r="G3" s="1041"/>
    </row>
    <row r="4" spans="2:42" ht="13.95" x14ac:dyDescent="0.25">
      <c r="B4" s="5" t="s">
        <v>134</v>
      </c>
      <c r="C4" s="1042" t="s">
        <v>561</v>
      </c>
      <c r="D4" s="1042"/>
      <c r="E4" s="1042"/>
      <c r="F4" s="1042"/>
      <c r="G4" s="5" t="s">
        <v>199</v>
      </c>
    </row>
    <row r="5" spans="2:42" ht="17.399999999999999" x14ac:dyDescent="0.3">
      <c r="B5" s="313"/>
      <c r="C5" s="130" t="s">
        <v>527</v>
      </c>
      <c r="D5" s="208"/>
      <c r="E5" s="208"/>
      <c r="F5" s="313"/>
      <c r="G5" s="314"/>
      <c r="H5" s="200"/>
      <c r="I5" s="200"/>
    </row>
    <row r="6" spans="2:42" ht="14.4" x14ac:dyDescent="0.3">
      <c r="B6" s="209">
        <v>70710</v>
      </c>
      <c r="C6" s="203" t="s">
        <v>42</v>
      </c>
      <c r="D6" s="203"/>
      <c r="E6" s="203"/>
      <c r="F6" s="315"/>
      <c r="G6" s="448">
        <f>ROUND(C117,-1)</f>
        <v>0</v>
      </c>
      <c r="H6" s="379" t="s">
        <v>288</v>
      </c>
      <c r="I6" s="3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row>
    <row r="7" spans="2:42" ht="14.4" x14ac:dyDescent="0.3">
      <c r="B7" s="209">
        <v>70710</v>
      </c>
      <c r="C7" s="203" t="s">
        <v>218</v>
      </c>
      <c r="D7" s="203"/>
      <c r="E7" s="203"/>
      <c r="F7" s="315"/>
      <c r="G7" s="367">
        <f>ROUND(F117,-1)</f>
        <v>0</v>
      </c>
      <c r="H7" s="379" t="s">
        <v>288</v>
      </c>
      <c r="I7" s="31"/>
      <c r="J7" s="11"/>
      <c r="K7" s="11"/>
      <c r="L7" s="11"/>
      <c r="M7" s="11"/>
      <c r="N7" s="11"/>
      <c r="O7" s="11"/>
      <c r="P7" s="11"/>
      <c r="Q7" s="11"/>
      <c r="R7" s="11"/>
      <c r="S7" s="11"/>
      <c r="T7" s="11"/>
      <c r="U7" s="11"/>
      <c r="V7" s="11"/>
      <c r="W7" s="11"/>
      <c r="X7" s="11"/>
      <c r="Y7" s="11"/>
      <c r="Z7" s="11"/>
      <c r="AA7" s="11"/>
      <c r="AB7" s="11"/>
      <c r="AC7" s="11"/>
      <c r="AD7" s="11"/>
      <c r="AE7" s="11"/>
      <c r="AF7" s="11"/>
      <c r="AG7" s="11"/>
      <c r="AH7" s="11"/>
      <c r="AI7" s="11"/>
      <c r="AJ7" s="11"/>
      <c r="AK7" s="11"/>
      <c r="AL7" s="11"/>
      <c r="AM7" s="11"/>
      <c r="AN7" s="11"/>
      <c r="AO7" s="11"/>
      <c r="AP7" s="11"/>
    </row>
    <row r="8" spans="2:42" ht="14.4" x14ac:dyDescent="0.3">
      <c r="B8" s="209">
        <v>70730</v>
      </c>
      <c r="C8" s="203" t="s">
        <v>182</v>
      </c>
      <c r="D8" s="203"/>
      <c r="E8" s="203"/>
      <c r="F8" s="315"/>
      <c r="G8" s="367">
        <f>ROUND(D117,-1)</f>
        <v>0</v>
      </c>
      <c r="H8" s="379" t="s">
        <v>288</v>
      </c>
      <c r="I8" s="15"/>
      <c r="J8" s="11"/>
      <c r="K8" s="11"/>
      <c r="L8" s="11"/>
      <c r="M8" s="11"/>
      <c r="N8" s="11"/>
      <c r="O8" s="11"/>
      <c r="P8" s="11"/>
      <c r="Q8" s="11"/>
      <c r="R8" s="11"/>
      <c r="S8" s="11"/>
      <c r="T8" s="11"/>
      <c r="U8" s="11"/>
      <c r="V8" s="11"/>
      <c r="W8" s="11"/>
      <c r="X8" s="11"/>
      <c r="Y8" s="11"/>
      <c r="Z8" s="11"/>
      <c r="AA8" s="11"/>
      <c r="AB8" s="11"/>
      <c r="AC8" s="11"/>
      <c r="AD8" s="11"/>
      <c r="AE8" s="11"/>
      <c r="AF8" s="11"/>
      <c r="AG8" s="11"/>
      <c r="AH8" s="11"/>
      <c r="AI8" s="11"/>
      <c r="AJ8" s="11"/>
      <c r="AK8" s="11"/>
      <c r="AL8" s="11"/>
      <c r="AM8" s="11"/>
      <c r="AN8" s="11"/>
      <c r="AO8" s="11"/>
      <c r="AP8" s="11"/>
    </row>
    <row r="9" spans="2:42" ht="14.4" x14ac:dyDescent="0.3">
      <c r="B9" s="209">
        <v>70720</v>
      </c>
      <c r="C9" s="203" t="s">
        <v>183</v>
      </c>
      <c r="D9" s="203"/>
      <c r="E9" s="203"/>
      <c r="F9" s="315"/>
      <c r="G9" s="367">
        <f>ROUND(E117,-1)</f>
        <v>0</v>
      </c>
      <c r="H9" s="379" t="s">
        <v>288</v>
      </c>
      <c r="I9" s="15"/>
      <c r="J9" s="11"/>
      <c r="K9" s="11"/>
      <c r="L9" s="11"/>
      <c r="M9" s="11"/>
      <c r="N9" s="11"/>
      <c r="O9" s="11"/>
      <c r="P9" s="11"/>
      <c r="Q9" s="11"/>
      <c r="R9" s="11"/>
      <c r="S9" s="11"/>
      <c r="T9" s="11"/>
      <c r="U9" s="11"/>
      <c r="V9" s="11"/>
      <c r="W9" s="11"/>
      <c r="X9" s="11"/>
      <c r="Y9" s="11"/>
      <c r="Z9" s="11"/>
      <c r="AA9" s="11"/>
      <c r="AB9" s="11"/>
      <c r="AC9" s="11"/>
      <c r="AD9" s="11"/>
      <c r="AE9" s="11"/>
      <c r="AF9" s="11"/>
      <c r="AG9" s="11"/>
      <c r="AH9" s="11"/>
      <c r="AI9" s="11"/>
      <c r="AJ9" s="11"/>
      <c r="AK9" s="11"/>
      <c r="AL9" s="11"/>
      <c r="AM9" s="11"/>
      <c r="AN9" s="11"/>
      <c r="AO9" s="11"/>
      <c r="AP9" s="11"/>
    </row>
    <row r="10" spans="2:42" ht="14.4" x14ac:dyDescent="0.3">
      <c r="B10" s="209">
        <v>70740</v>
      </c>
      <c r="C10" s="203" t="s">
        <v>184</v>
      </c>
      <c r="D10" s="203"/>
      <c r="E10" s="203"/>
      <c r="F10" s="315"/>
      <c r="G10" s="367">
        <f>ROUND(F178,-1)</f>
        <v>0</v>
      </c>
      <c r="H10" s="379" t="s">
        <v>288</v>
      </c>
      <c r="I10" s="15"/>
      <c r="J10" s="11"/>
      <c r="K10" s="11"/>
      <c r="L10" s="11"/>
      <c r="M10" s="11"/>
      <c r="N10" s="11"/>
      <c r="O10" s="11"/>
      <c r="P10" s="11"/>
      <c r="Q10" s="11"/>
      <c r="R10" s="11"/>
      <c r="S10" s="11"/>
      <c r="T10" s="11"/>
      <c r="U10" s="11"/>
      <c r="V10" s="11"/>
      <c r="W10" s="11"/>
      <c r="X10" s="11"/>
      <c r="Y10" s="11"/>
      <c r="Z10" s="11"/>
      <c r="AA10" s="11"/>
      <c r="AB10" s="11"/>
      <c r="AC10" s="11"/>
      <c r="AD10" s="11"/>
      <c r="AE10" s="11"/>
      <c r="AF10" s="11"/>
      <c r="AG10" s="11"/>
      <c r="AH10" s="11"/>
      <c r="AI10" s="11"/>
      <c r="AJ10" s="11"/>
      <c r="AK10" s="11"/>
      <c r="AL10" s="11"/>
      <c r="AM10" s="11"/>
      <c r="AN10" s="11"/>
      <c r="AO10" s="11"/>
      <c r="AP10" s="11"/>
    </row>
    <row r="11" spans="2:42" ht="14.4" x14ac:dyDescent="0.3">
      <c r="B11" s="209">
        <v>70750</v>
      </c>
      <c r="C11" s="203" t="s">
        <v>562</v>
      </c>
      <c r="D11" s="203"/>
      <c r="E11" s="203"/>
      <c r="F11" s="315"/>
      <c r="G11" s="367">
        <f>ROUND(E127,-1)</f>
        <v>0</v>
      </c>
      <c r="H11" s="379" t="s">
        <v>288</v>
      </c>
      <c r="I11" s="15"/>
      <c r="J11" s="11"/>
      <c r="K11" s="11"/>
      <c r="L11" s="11"/>
      <c r="M11" s="11"/>
      <c r="N11" s="11"/>
      <c r="O11" s="11"/>
      <c r="P11" s="11"/>
      <c r="Q11" s="11"/>
      <c r="R11" s="11"/>
      <c r="S11" s="11"/>
      <c r="T11" s="11"/>
      <c r="U11" s="11"/>
      <c r="V11" s="11"/>
      <c r="W11" s="11"/>
      <c r="X11" s="11"/>
      <c r="Y11" s="11"/>
      <c r="Z11" s="11"/>
      <c r="AA11" s="11"/>
      <c r="AB11" s="11"/>
      <c r="AC11" s="11"/>
      <c r="AD11" s="11"/>
      <c r="AE11" s="11"/>
      <c r="AF11" s="11"/>
      <c r="AG11" s="11"/>
      <c r="AH11" s="11"/>
      <c r="AI11" s="11"/>
      <c r="AJ11" s="11"/>
      <c r="AK11" s="11"/>
      <c r="AL11" s="11"/>
      <c r="AM11" s="11"/>
      <c r="AN11" s="11"/>
      <c r="AO11" s="11"/>
      <c r="AP11" s="11"/>
    </row>
    <row r="12" spans="2:42" ht="14.4" x14ac:dyDescent="0.3">
      <c r="B12" s="209">
        <v>71100</v>
      </c>
      <c r="C12" s="203" t="s">
        <v>32</v>
      </c>
      <c r="D12" s="203"/>
      <c r="E12" s="203"/>
      <c r="F12" s="315"/>
      <c r="G12" s="367">
        <f>ROUND(E138,-1)</f>
        <v>0</v>
      </c>
      <c r="H12" s="379" t="s">
        <v>288</v>
      </c>
      <c r="I12" s="15"/>
      <c r="J12" s="11"/>
      <c r="K12" s="11"/>
      <c r="L12" s="11"/>
      <c r="M12" s="11"/>
      <c r="N12" s="11"/>
      <c r="O12" s="11"/>
      <c r="P12" s="11"/>
      <c r="Q12" s="11"/>
      <c r="R12" s="11"/>
      <c r="S12" s="11"/>
      <c r="T12" s="11"/>
      <c r="U12" s="11"/>
      <c r="V12" s="11"/>
      <c r="W12" s="11"/>
      <c r="X12" s="11"/>
      <c r="Y12" s="11"/>
      <c r="Z12" s="11"/>
      <c r="AA12" s="11"/>
      <c r="AB12" s="11"/>
      <c r="AC12" s="11"/>
      <c r="AD12" s="11"/>
      <c r="AE12" s="11"/>
      <c r="AF12" s="11"/>
      <c r="AG12" s="11"/>
      <c r="AH12" s="11"/>
      <c r="AI12" s="11"/>
      <c r="AJ12" s="11"/>
      <c r="AK12" s="11"/>
      <c r="AL12" s="11"/>
      <c r="AM12" s="11"/>
      <c r="AN12" s="11"/>
      <c r="AO12" s="11"/>
      <c r="AP12" s="11"/>
    </row>
    <row r="13" spans="2:42" ht="14.4" x14ac:dyDescent="0.3">
      <c r="B13" s="209">
        <v>71500</v>
      </c>
      <c r="C13" s="203" t="s">
        <v>185</v>
      </c>
      <c r="D13" s="203"/>
      <c r="E13" s="203"/>
      <c r="F13" s="315"/>
      <c r="G13" s="449">
        <f>ROUND(E147,-1)</f>
        <v>0</v>
      </c>
      <c r="H13" s="379" t="s">
        <v>288</v>
      </c>
      <c r="I13" s="15"/>
      <c r="J13" s="11"/>
      <c r="K13" s="11"/>
      <c r="L13" s="11"/>
      <c r="M13" s="11"/>
      <c r="N13" s="11"/>
      <c r="O13" s="11"/>
      <c r="P13" s="11"/>
      <c r="Q13" s="11"/>
      <c r="R13" s="11"/>
      <c r="S13" s="11"/>
      <c r="T13" s="11"/>
      <c r="U13" s="11"/>
      <c r="V13" s="11"/>
      <c r="W13" s="11"/>
      <c r="X13" s="11"/>
      <c r="Y13" s="11"/>
      <c r="Z13" s="11"/>
      <c r="AA13" s="11"/>
      <c r="AB13" s="11"/>
      <c r="AC13" s="11"/>
      <c r="AD13" s="11"/>
      <c r="AE13" s="11"/>
      <c r="AF13" s="11"/>
      <c r="AG13" s="11"/>
      <c r="AH13" s="11"/>
      <c r="AI13" s="11"/>
      <c r="AJ13" s="11"/>
      <c r="AK13" s="11"/>
      <c r="AL13" s="11"/>
      <c r="AM13" s="11"/>
      <c r="AN13" s="11"/>
      <c r="AO13" s="11"/>
      <c r="AP13" s="11"/>
    </row>
    <row r="14" spans="2:42" ht="15.6" x14ac:dyDescent="0.4">
      <c r="B14" s="209"/>
      <c r="C14" s="357" t="s">
        <v>186</v>
      </c>
      <c r="D14" s="203"/>
      <c r="E14" s="203"/>
      <c r="F14" s="315"/>
      <c r="G14" s="365">
        <f>SUM(G6:G13)</f>
        <v>0</v>
      </c>
      <c r="H14" s="20"/>
      <c r="I14" s="20"/>
      <c r="J14" s="11"/>
      <c r="K14" s="11"/>
      <c r="L14" s="11"/>
      <c r="M14" s="11"/>
      <c r="N14" s="11"/>
      <c r="O14" s="11"/>
      <c r="P14" s="11"/>
      <c r="Q14" s="11"/>
      <c r="R14" s="11"/>
      <c r="S14" s="11"/>
      <c r="T14" s="11"/>
      <c r="U14" s="11"/>
      <c r="V14" s="11"/>
      <c r="W14" s="11"/>
      <c r="X14" s="11"/>
      <c r="Y14" s="11"/>
      <c r="Z14" s="11"/>
      <c r="AA14" s="11"/>
      <c r="AB14" s="11"/>
      <c r="AC14" s="11"/>
      <c r="AD14" s="11"/>
      <c r="AE14" s="11"/>
      <c r="AF14" s="11"/>
      <c r="AG14" s="11"/>
      <c r="AH14" s="11"/>
      <c r="AI14" s="11"/>
      <c r="AJ14" s="11"/>
      <c r="AK14" s="11"/>
      <c r="AL14" s="11"/>
      <c r="AM14" s="11"/>
      <c r="AN14" s="11"/>
      <c r="AO14" s="11"/>
      <c r="AP14" s="11"/>
    </row>
    <row r="15" spans="2:42" ht="15.6" x14ac:dyDescent="0.4">
      <c r="B15" s="209"/>
      <c r="C15" s="25"/>
      <c r="D15" s="203"/>
      <c r="E15" s="203"/>
      <c r="F15" s="315"/>
      <c r="G15" s="366"/>
      <c r="H15" s="20"/>
      <c r="I15" s="20"/>
      <c r="J15" s="11"/>
      <c r="K15" s="11"/>
      <c r="L15" s="11"/>
      <c r="M15" s="11"/>
      <c r="N15" s="11"/>
      <c r="O15" s="11"/>
      <c r="P15" s="11"/>
      <c r="Q15" s="11"/>
      <c r="R15" s="11"/>
      <c r="S15" s="11"/>
      <c r="T15" s="11"/>
      <c r="U15" s="11"/>
      <c r="V15" s="11"/>
      <c r="W15" s="11"/>
      <c r="X15" s="11"/>
      <c r="Y15" s="11"/>
      <c r="Z15" s="11"/>
      <c r="AA15" s="11"/>
      <c r="AB15" s="11"/>
      <c r="AC15" s="11"/>
      <c r="AD15" s="11"/>
      <c r="AE15" s="11"/>
      <c r="AF15" s="11"/>
      <c r="AG15" s="11"/>
      <c r="AH15" s="11"/>
      <c r="AI15" s="11"/>
      <c r="AJ15" s="11"/>
      <c r="AK15" s="11"/>
      <c r="AL15" s="11"/>
      <c r="AM15" s="11"/>
      <c r="AN15" s="11"/>
      <c r="AO15" s="11"/>
      <c r="AP15" s="11"/>
    </row>
    <row r="16" spans="2:42" ht="17.399999999999999" x14ac:dyDescent="0.3">
      <c r="B16" s="209"/>
      <c r="C16" s="133" t="s">
        <v>563</v>
      </c>
      <c r="D16" s="203"/>
      <c r="E16" s="203"/>
      <c r="F16" s="315"/>
      <c r="G16" s="367"/>
      <c r="H16" s="15"/>
      <c r="I16" s="15"/>
      <c r="J16" s="11"/>
      <c r="K16" s="11"/>
      <c r="L16" s="11"/>
      <c r="M16" s="11"/>
      <c r="N16" s="11"/>
      <c r="O16" s="11"/>
      <c r="P16" s="11"/>
      <c r="Q16" s="11"/>
      <c r="R16" s="11"/>
      <c r="S16" s="11"/>
      <c r="T16" s="11"/>
      <c r="U16" s="11"/>
      <c r="V16" s="11"/>
      <c r="W16" s="11"/>
      <c r="X16" s="11"/>
      <c r="Y16" s="11"/>
      <c r="Z16" s="11"/>
      <c r="AA16" s="11"/>
      <c r="AB16" s="11"/>
      <c r="AC16" s="11"/>
      <c r="AD16" s="11"/>
      <c r="AE16" s="11"/>
      <c r="AF16" s="11"/>
      <c r="AG16" s="11"/>
      <c r="AH16" s="11"/>
      <c r="AI16" s="11"/>
      <c r="AJ16" s="11"/>
      <c r="AK16" s="11"/>
      <c r="AL16" s="11"/>
      <c r="AM16" s="11"/>
      <c r="AN16" s="11"/>
      <c r="AO16" s="11"/>
      <c r="AP16" s="11"/>
    </row>
    <row r="17" spans="2:42" ht="15.6" x14ac:dyDescent="0.4">
      <c r="B17" s="209">
        <v>91100</v>
      </c>
      <c r="C17" s="203" t="s">
        <v>39</v>
      </c>
      <c r="D17" s="203"/>
      <c r="E17" s="203"/>
      <c r="F17" s="450"/>
      <c r="G17" s="367">
        <f>ROUND(Payroll!M20,-1)</f>
        <v>0</v>
      </c>
      <c r="H17" s="379" t="s">
        <v>288</v>
      </c>
      <c r="I17" s="20"/>
      <c r="J17" s="11"/>
      <c r="K17" s="11"/>
      <c r="L17" s="11"/>
      <c r="M17" s="11"/>
      <c r="N17" s="11"/>
      <c r="O17" s="11"/>
      <c r="P17" s="11"/>
      <c r="Q17" s="11"/>
      <c r="R17" s="11"/>
      <c r="S17" s="11"/>
      <c r="T17" s="11"/>
      <c r="U17" s="11"/>
      <c r="V17" s="11"/>
      <c r="W17" s="11"/>
      <c r="X17" s="11"/>
      <c r="Y17" s="11"/>
      <c r="Z17" s="11"/>
      <c r="AA17" s="11"/>
      <c r="AB17" s="11"/>
      <c r="AC17" s="11"/>
      <c r="AD17" s="11"/>
      <c r="AE17" s="11"/>
      <c r="AF17" s="11"/>
      <c r="AG17" s="11"/>
      <c r="AH17" s="11"/>
      <c r="AI17" s="11"/>
      <c r="AJ17" s="11"/>
      <c r="AK17" s="11"/>
      <c r="AL17" s="11"/>
      <c r="AM17" s="11"/>
      <c r="AN17" s="11"/>
      <c r="AO17" s="11"/>
      <c r="AP17" s="11"/>
    </row>
    <row r="18" spans="2:42" ht="14.4" x14ac:dyDescent="0.3">
      <c r="B18" s="209">
        <v>91500</v>
      </c>
      <c r="C18" s="203" t="s">
        <v>187</v>
      </c>
      <c r="D18" s="203"/>
      <c r="E18" s="203"/>
      <c r="F18" s="450"/>
      <c r="G18" s="367">
        <f>ROUND('Emp. Benefits'!J16,-1)</f>
        <v>0</v>
      </c>
      <c r="H18" s="379" t="s">
        <v>288</v>
      </c>
      <c r="I18" s="15"/>
      <c r="J18" s="11"/>
      <c r="K18" s="11"/>
      <c r="L18" s="11"/>
      <c r="M18" s="11"/>
      <c r="N18" s="11"/>
      <c r="O18" s="11"/>
      <c r="P18" s="11"/>
      <c r="Q18" s="11"/>
      <c r="R18" s="11"/>
      <c r="S18" s="11"/>
      <c r="T18" s="11"/>
      <c r="U18" s="11"/>
      <c r="V18" s="11"/>
      <c r="W18" s="11"/>
      <c r="X18" s="11"/>
      <c r="Y18" s="11"/>
      <c r="Z18" s="11"/>
      <c r="AA18" s="11"/>
      <c r="AB18" s="11"/>
      <c r="AC18" s="11"/>
      <c r="AD18" s="11"/>
      <c r="AE18" s="11"/>
      <c r="AF18" s="11"/>
      <c r="AG18" s="11"/>
      <c r="AH18" s="11"/>
      <c r="AI18" s="11"/>
      <c r="AJ18" s="11"/>
      <c r="AK18" s="11"/>
      <c r="AL18" s="11"/>
      <c r="AM18" s="11"/>
      <c r="AN18" s="11"/>
      <c r="AO18" s="11"/>
      <c r="AP18" s="11"/>
    </row>
    <row r="19" spans="2:42" ht="14.4" x14ac:dyDescent="0.3">
      <c r="B19" s="209">
        <v>91200</v>
      </c>
      <c r="C19" s="203" t="s">
        <v>41</v>
      </c>
      <c r="D19" s="203"/>
      <c r="E19" s="203"/>
      <c r="F19" s="450"/>
      <c r="G19" s="367">
        <f>ROUND(E189,-1)</f>
        <v>0</v>
      </c>
      <c r="H19" s="379" t="s">
        <v>288</v>
      </c>
      <c r="I19" s="15"/>
      <c r="J19" s="11"/>
      <c r="K19" s="11"/>
      <c r="L19" s="11"/>
      <c r="M19" s="11"/>
      <c r="N19" s="11"/>
      <c r="O19" s="11"/>
      <c r="P19" s="11"/>
      <c r="Q19" s="11"/>
      <c r="R19" s="11"/>
      <c r="S19" s="11"/>
      <c r="T19" s="11"/>
      <c r="U19" s="11"/>
      <c r="V19" s="11"/>
      <c r="W19" s="11"/>
      <c r="X19" s="11"/>
      <c r="Y19" s="11"/>
      <c r="Z19" s="11"/>
      <c r="AA19" s="11"/>
      <c r="AB19" s="11"/>
      <c r="AC19" s="11"/>
      <c r="AD19" s="11"/>
      <c r="AE19" s="11"/>
      <c r="AF19" s="11"/>
      <c r="AG19" s="11"/>
      <c r="AH19" s="11"/>
      <c r="AI19" s="11"/>
      <c r="AJ19" s="11"/>
      <c r="AK19" s="11"/>
      <c r="AL19" s="11"/>
      <c r="AM19" s="11"/>
      <c r="AN19" s="11"/>
      <c r="AO19" s="11"/>
      <c r="AP19" s="11"/>
    </row>
    <row r="20" spans="2:42" ht="14.4" x14ac:dyDescent="0.3">
      <c r="B20" s="209">
        <v>91400</v>
      </c>
      <c r="C20" s="203" t="s">
        <v>188</v>
      </c>
      <c r="D20" s="203"/>
      <c r="E20" s="203"/>
      <c r="F20" s="450"/>
      <c r="G20" s="367">
        <f>ROUND(E200,-1)</f>
        <v>0</v>
      </c>
      <c r="H20" s="379" t="s">
        <v>288</v>
      </c>
      <c r="I20" s="15"/>
      <c r="J20" s="11"/>
      <c r="K20" s="11"/>
      <c r="L20" s="11"/>
      <c r="M20" s="11"/>
      <c r="N20" s="11"/>
      <c r="O20" s="11"/>
      <c r="P20" s="11"/>
      <c r="Q20" s="11"/>
      <c r="R20" s="11"/>
      <c r="S20" s="11"/>
      <c r="T20" s="11"/>
      <c r="U20" s="11"/>
      <c r="V20" s="11"/>
      <c r="W20" s="11"/>
      <c r="X20" s="11"/>
      <c r="Y20" s="11"/>
      <c r="Z20" s="11"/>
      <c r="AA20" s="11"/>
      <c r="AB20" s="11"/>
      <c r="AC20" s="11"/>
      <c r="AD20" s="11"/>
      <c r="AE20" s="11"/>
      <c r="AF20" s="11"/>
      <c r="AG20" s="11"/>
      <c r="AH20" s="11"/>
      <c r="AI20" s="11"/>
      <c r="AJ20" s="11"/>
      <c r="AK20" s="11"/>
      <c r="AL20" s="11"/>
      <c r="AM20" s="11"/>
      <c r="AN20" s="11"/>
      <c r="AO20" s="11"/>
      <c r="AP20" s="11"/>
    </row>
    <row r="21" spans="2:42" ht="14.4" x14ac:dyDescent="0.3">
      <c r="B21" s="209">
        <v>91600</v>
      </c>
      <c r="C21" s="203" t="s">
        <v>189</v>
      </c>
      <c r="D21" s="203"/>
      <c r="E21" s="203"/>
      <c r="F21" s="450"/>
      <c r="G21" s="367">
        <f>ROUND(E235,-1)</f>
        <v>0</v>
      </c>
      <c r="H21" s="379" t="s">
        <v>288</v>
      </c>
      <c r="I21" s="15"/>
      <c r="J21" s="11"/>
      <c r="K21" s="11"/>
      <c r="L21" s="11"/>
      <c r="M21" s="11"/>
      <c r="N21" s="11"/>
      <c r="O21" s="11"/>
      <c r="P21" s="11"/>
      <c r="Q21" s="11"/>
      <c r="R21" s="11"/>
      <c r="S21" s="11"/>
      <c r="T21" s="11"/>
      <c r="U21" s="11"/>
      <c r="V21" s="11"/>
      <c r="W21" s="11"/>
      <c r="X21" s="11"/>
      <c r="Y21" s="11"/>
      <c r="Z21" s="11"/>
      <c r="AA21" s="11"/>
      <c r="AB21" s="11"/>
      <c r="AC21" s="11"/>
      <c r="AD21" s="11"/>
      <c r="AE21" s="11"/>
      <c r="AF21" s="11"/>
      <c r="AG21" s="11"/>
      <c r="AH21" s="11"/>
      <c r="AI21" s="11"/>
      <c r="AJ21" s="11"/>
      <c r="AK21" s="11"/>
      <c r="AL21" s="11"/>
      <c r="AM21" s="11"/>
      <c r="AN21" s="11"/>
      <c r="AO21" s="11"/>
      <c r="AP21" s="11"/>
    </row>
    <row r="22" spans="2:42" ht="14.4" x14ac:dyDescent="0.3">
      <c r="B22" s="209">
        <v>91700</v>
      </c>
      <c r="C22" s="203" t="s">
        <v>46</v>
      </c>
      <c r="D22" s="203"/>
      <c r="E22" s="203"/>
      <c r="F22" s="450"/>
      <c r="G22" s="367">
        <f>ROUND(E245,-1)</f>
        <v>0</v>
      </c>
      <c r="H22" s="379" t="s">
        <v>288</v>
      </c>
      <c r="I22" s="15"/>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c r="AI22" s="11"/>
      <c r="AJ22" s="11"/>
      <c r="AK22" s="11"/>
      <c r="AL22" s="11"/>
      <c r="AM22" s="11"/>
      <c r="AN22" s="11"/>
      <c r="AO22" s="11"/>
      <c r="AP22" s="11"/>
    </row>
    <row r="23" spans="2:42" ht="14.4" x14ac:dyDescent="0.3">
      <c r="B23" s="209">
        <v>91800</v>
      </c>
      <c r="C23" s="203" t="s">
        <v>190</v>
      </c>
      <c r="D23" s="203"/>
      <c r="E23" s="203"/>
      <c r="F23" s="450"/>
      <c r="G23" s="367">
        <f>ROUND(E261,-1)</f>
        <v>0</v>
      </c>
      <c r="H23" s="379" t="s">
        <v>288</v>
      </c>
      <c r="I23" s="15"/>
      <c r="J23" s="11"/>
      <c r="K23" s="11"/>
      <c r="L23" s="11"/>
      <c r="M23" s="11"/>
      <c r="N23" s="11"/>
      <c r="O23" s="11"/>
      <c r="P23" s="11"/>
      <c r="Q23" s="11"/>
      <c r="R23" s="11"/>
      <c r="S23" s="11"/>
      <c r="T23" s="11"/>
      <c r="U23" s="11"/>
      <c r="V23" s="11"/>
      <c r="W23" s="11"/>
      <c r="X23" s="11"/>
      <c r="Y23" s="11"/>
      <c r="Z23" s="11"/>
      <c r="AA23" s="11"/>
      <c r="AB23" s="11"/>
      <c r="AC23" s="11"/>
      <c r="AD23" s="11"/>
      <c r="AE23" s="11"/>
      <c r="AF23" s="11"/>
      <c r="AG23" s="11"/>
      <c r="AH23" s="11"/>
      <c r="AI23" s="11"/>
      <c r="AJ23" s="11"/>
      <c r="AK23" s="11"/>
      <c r="AL23" s="11"/>
      <c r="AM23" s="11"/>
      <c r="AN23" s="11"/>
      <c r="AO23" s="11"/>
      <c r="AP23" s="11"/>
    </row>
    <row r="24" spans="2:42" ht="14.4" x14ac:dyDescent="0.3">
      <c r="B24" s="209">
        <v>91900</v>
      </c>
      <c r="C24" s="203" t="s">
        <v>191</v>
      </c>
      <c r="D24" s="203"/>
      <c r="E24" s="203"/>
      <c r="F24" s="450"/>
      <c r="G24" s="449">
        <f>ROUND(E292,-1)</f>
        <v>0</v>
      </c>
      <c r="H24" s="379" t="s">
        <v>288</v>
      </c>
      <c r="I24" s="15"/>
      <c r="J24" s="11"/>
      <c r="K24" s="11"/>
      <c r="L24" s="11"/>
      <c r="M24" s="11"/>
      <c r="N24" s="11"/>
      <c r="O24" s="11"/>
      <c r="P24" s="11"/>
      <c r="Q24" s="11"/>
      <c r="R24" s="11"/>
      <c r="S24" s="11"/>
      <c r="T24" s="11"/>
      <c r="U24" s="11"/>
      <c r="V24" s="11"/>
      <c r="W24" s="11"/>
      <c r="X24" s="11"/>
      <c r="Y24" s="11"/>
      <c r="Z24" s="11"/>
      <c r="AA24" s="11"/>
      <c r="AB24" s="11"/>
      <c r="AC24" s="11"/>
      <c r="AD24" s="11"/>
      <c r="AE24" s="11"/>
      <c r="AF24" s="11"/>
      <c r="AG24" s="11"/>
      <c r="AH24" s="11"/>
      <c r="AI24" s="11"/>
      <c r="AJ24" s="11"/>
      <c r="AK24" s="11"/>
      <c r="AL24" s="11"/>
      <c r="AM24" s="11"/>
      <c r="AN24" s="11"/>
      <c r="AO24" s="11"/>
      <c r="AP24" s="11"/>
    </row>
    <row r="25" spans="2:42" s="202" customFormat="1" ht="13.95" x14ac:dyDescent="0.25">
      <c r="B25" s="300"/>
      <c r="C25" s="316" t="s">
        <v>615</v>
      </c>
      <c r="D25" s="204"/>
      <c r="E25" s="204"/>
      <c r="F25" s="451"/>
      <c r="G25" s="365">
        <f>SUM(G17:G24)</f>
        <v>0</v>
      </c>
      <c r="H25" s="147"/>
      <c r="I25" s="147"/>
      <c r="J25" s="148"/>
      <c r="K25" s="148"/>
      <c r="L25" s="148"/>
      <c r="M25" s="148"/>
      <c r="N25" s="148"/>
      <c r="O25" s="148"/>
      <c r="P25" s="148"/>
      <c r="Q25" s="148"/>
      <c r="R25" s="148"/>
      <c r="S25" s="148"/>
      <c r="T25" s="148"/>
      <c r="U25" s="148"/>
      <c r="V25" s="148"/>
      <c r="W25" s="148"/>
      <c r="X25" s="148"/>
      <c r="Y25" s="148"/>
      <c r="Z25" s="148"/>
      <c r="AA25" s="148"/>
      <c r="AB25" s="148"/>
      <c r="AC25" s="148"/>
      <c r="AD25" s="148"/>
      <c r="AE25" s="148"/>
      <c r="AF25" s="148"/>
      <c r="AG25" s="148"/>
      <c r="AH25" s="148"/>
      <c r="AI25" s="148"/>
      <c r="AJ25" s="148"/>
      <c r="AK25" s="148"/>
      <c r="AL25" s="148"/>
      <c r="AM25" s="148"/>
      <c r="AN25" s="148"/>
      <c r="AO25" s="148"/>
      <c r="AP25" s="148"/>
    </row>
    <row r="26" spans="2:42" s="202" customFormat="1" ht="13.95" x14ac:dyDescent="0.25">
      <c r="B26" s="300"/>
      <c r="C26" s="316"/>
      <c r="D26" s="204"/>
      <c r="E26" s="204"/>
      <c r="F26" s="452"/>
      <c r="G26" s="368"/>
      <c r="H26" s="147"/>
      <c r="I26" s="147"/>
      <c r="J26" s="148"/>
      <c r="K26" s="148"/>
      <c r="L26" s="148"/>
      <c r="M26" s="148"/>
      <c r="N26" s="148"/>
      <c r="O26" s="148"/>
      <c r="P26" s="148"/>
      <c r="Q26" s="148"/>
      <c r="R26" s="148"/>
      <c r="S26" s="148"/>
      <c r="T26" s="148"/>
      <c r="U26" s="148"/>
      <c r="V26" s="148"/>
      <c r="W26" s="148"/>
      <c r="X26" s="148"/>
      <c r="Y26" s="148"/>
      <c r="Z26" s="148"/>
      <c r="AA26" s="148"/>
      <c r="AB26" s="148"/>
      <c r="AC26" s="148"/>
      <c r="AD26" s="148"/>
      <c r="AE26" s="148"/>
      <c r="AF26" s="148"/>
      <c r="AG26" s="148"/>
      <c r="AH26" s="148"/>
      <c r="AI26" s="148"/>
      <c r="AJ26" s="148"/>
      <c r="AK26" s="148"/>
      <c r="AL26" s="148"/>
      <c r="AM26" s="148"/>
      <c r="AN26" s="148"/>
      <c r="AO26" s="148"/>
      <c r="AP26" s="148"/>
    </row>
    <row r="27" spans="2:42" s="202" customFormat="1" ht="14.4" x14ac:dyDescent="0.3">
      <c r="B27" s="209">
        <v>92100</v>
      </c>
      <c r="C27" s="211" t="s">
        <v>153</v>
      </c>
      <c r="D27" s="203"/>
      <c r="E27" s="140"/>
      <c r="F27" s="367"/>
      <c r="G27" s="367">
        <f>ROUND(Payroll!M29,-1)</f>
        <v>0</v>
      </c>
      <c r="H27" s="379" t="s">
        <v>288</v>
      </c>
      <c r="I27" s="147"/>
      <c r="J27" s="148"/>
      <c r="K27" s="148"/>
      <c r="L27" s="148"/>
      <c r="M27" s="148"/>
      <c r="N27" s="148"/>
      <c r="O27" s="148"/>
      <c r="P27" s="148"/>
      <c r="Q27" s="148"/>
      <c r="R27" s="148"/>
      <c r="S27" s="148"/>
      <c r="T27" s="148"/>
      <c r="U27" s="148"/>
      <c r="V27" s="148"/>
      <c r="W27" s="148"/>
      <c r="X27" s="148"/>
      <c r="Y27" s="148"/>
      <c r="Z27" s="148"/>
      <c r="AA27" s="148"/>
      <c r="AB27" s="148"/>
      <c r="AC27" s="148"/>
      <c r="AD27" s="148"/>
      <c r="AE27" s="148"/>
      <c r="AF27" s="148"/>
      <c r="AG27" s="148"/>
      <c r="AH27" s="148"/>
      <c r="AI27" s="148"/>
      <c r="AJ27" s="148"/>
      <c r="AK27" s="148"/>
      <c r="AL27" s="148"/>
      <c r="AM27" s="148"/>
      <c r="AN27" s="148"/>
      <c r="AO27" s="148"/>
      <c r="AP27" s="148"/>
    </row>
    <row r="28" spans="2:42" s="202" customFormat="1" ht="13.95" x14ac:dyDescent="0.25">
      <c r="B28" s="209">
        <v>92200</v>
      </c>
      <c r="C28" s="211" t="s">
        <v>54</v>
      </c>
      <c r="D28" s="203"/>
      <c r="E28" s="140"/>
      <c r="F28" s="367"/>
      <c r="G28" s="437"/>
      <c r="H28" s="147"/>
      <c r="I28" s="147"/>
      <c r="J28" s="148"/>
      <c r="K28" s="148"/>
      <c r="L28" s="148"/>
      <c r="M28" s="148"/>
      <c r="N28" s="148"/>
      <c r="O28" s="148"/>
      <c r="P28" s="148"/>
      <c r="Q28" s="148"/>
      <c r="R28" s="148"/>
      <c r="S28" s="148"/>
      <c r="T28" s="148"/>
      <c r="U28" s="148"/>
      <c r="V28" s="148"/>
      <c r="W28" s="148"/>
      <c r="X28" s="148"/>
      <c r="Y28" s="148"/>
      <c r="Z28" s="148"/>
      <c r="AA28" s="148"/>
      <c r="AB28" s="148"/>
      <c r="AC28" s="148"/>
      <c r="AD28" s="148"/>
      <c r="AE28" s="148"/>
      <c r="AF28" s="148"/>
      <c r="AG28" s="148"/>
      <c r="AH28" s="148"/>
      <c r="AI28" s="148"/>
      <c r="AJ28" s="148"/>
      <c r="AK28" s="148"/>
      <c r="AL28" s="148"/>
      <c r="AM28" s="148"/>
      <c r="AN28" s="148"/>
      <c r="AO28" s="148"/>
      <c r="AP28" s="148"/>
    </row>
    <row r="29" spans="2:42" s="202" customFormat="1" ht="14.4" x14ac:dyDescent="0.3">
      <c r="B29" s="209">
        <v>92300</v>
      </c>
      <c r="C29" s="211" t="s">
        <v>154</v>
      </c>
      <c r="D29" s="203"/>
      <c r="E29" s="140"/>
      <c r="F29" s="367"/>
      <c r="G29" s="367">
        <f>ROUND('Emp. Benefits'!J27,-1)</f>
        <v>0</v>
      </c>
      <c r="H29" s="379" t="s">
        <v>288</v>
      </c>
      <c r="I29" s="147"/>
      <c r="J29" s="148"/>
      <c r="K29" s="148"/>
      <c r="L29" s="148"/>
      <c r="M29" s="148"/>
      <c r="N29" s="148"/>
      <c r="O29" s="148"/>
      <c r="P29" s="148"/>
      <c r="Q29" s="148"/>
      <c r="R29" s="148"/>
      <c r="S29" s="148"/>
      <c r="T29" s="148"/>
      <c r="U29" s="148"/>
      <c r="V29" s="148"/>
      <c r="W29" s="148"/>
      <c r="X29" s="148"/>
      <c r="Y29" s="148"/>
      <c r="Z29" s="148"/>
      <c r="AA29" s="148"/>
      <c r="AB29" s="148"/>
      <c r="AC29" s="148"/>
      <c r="AD29" s="148"/>
      <c r="AE29" s="148"/>
      <c r="AF29" s="148"/>
      <c r="AG29" s="148"/>
      <c r="AH29" s="148"/>
      <c r="AI29" s="148"/>
      <c r="AJ29" s="148"/>
      <c r="AK29" s="148"/>
      <c r="AL29" s="148"/>
      <c r="AM29" s="148"/>
      <c r="AN29" s="148"/>
      <c r="AO29" s="148"/>
      <c r="AP29" s="148"/>
    </row>
    <row r="30" spans="2:42" s="202" customFormat="1" ht="15.6" x14ac:dyDescent="0.4">
      <c r="B30" s="209">
        <v>92400</v>
      </c>
      <c r="C30" s="211" t="s">
        <v>55</v>
      </c>
      <c r="D30" s="203"/>
      <c r="E30" s="149"/>
      <c r="F30" s="366"/>
      <c r="G30" s="453">
        <f>SUM(E30:F30)</f>
        <v>0</v>
      </c>
      <c r="H30" s="147"/>
      <c r="I30" s="147"/>
      <c r="J30" s="148"/>
      <c r="K30" s="148"/>
      <c r="L30" s="148"/>
      <c r="M30" s="148"/>
      <c r="N30" s="148"/>
      <c r="O30" s="148"/>
      <c r="P30" s="148"/>
      <c r="Q30" s="148"/>
      <c r="R30" s="148"/>
      <c r="S30" s="148"/>
      <c r="T30" s="148"/>
      <c r="U30" s="148"/>
      <c r="V30" s="148"/>
      <c r="W30" s="148"/>
      <c r="X30" s="148"/>
      <c r="Y30" s="148"/>
      <c r="Z30" s="148"/>
      <c r="AA30" s="148"/>
      <c r="AB30" s="148"/>
      <c r="AC30" s="148"/>
      <c r="AD30" s="148"/>
      <c r="AE30" s="148"/>
      <c r="AF30" s="148"/>
      <c r="AG30" s="148"/>
      <c r="AH30" s="148"/>
      <c r="AI30" s="148"/>
      <c r="AJ30" s="148"/>
      <c r="AK30" s="148"/>
      <c r="AL30" s="148"/>
      <c r="AM30" s="148"/>
      <c r="AN30" s="148"/>
      <c r="AO30" s="148"/>
      <c r="AP30" s="148"/>
    </row>
    <row r="31" spans="2:42" s="202" customFormat="1" ht="17.399999999999999" x14ac:dyDescent="0.55000000000000004">
      <c r="B31" s="300"/>
      <c r="C31" s="358" t="s">
        <v>204</v>
      </c>
      <c r="D31" s="204"/>
      <c r="E31" s="151"/>
      <c r="F31" s="371"/>
      <c r="G31" s="365">
        <f>SUM(G27:G30)</f>
        <v>0</v>
      </c>
      <c r="H31" s="147"/>
      <c r="I31" s="147"/>
      <c r="J31" s="148"/>
      <c r="K31" s="148"/>
      <c r="L31" s="148"/>
      <c r="M31" s="148"/>
      <c r="N31" s="148"/>
      <c r="O31" s="148"/>
      <c r="P31" s="148"/>
      <c r="Q31" s="148"/>
      <c r="R31" s="148"/>
      <c r="S31" s="148"/>
      <c r="T31" s="148"/>
      <c r="U31" s="148"/>
      <c r="V31" s="148"/>
      <c r="W31" s="148"/>
      <c r="X31" s="148"/>
      <c r="Y31" s="148"/>
      <c r="Z31" s="148"/>
      <c r="AA31" s="148"/>
      <c r="AB31" s="148"/>
      <c r="AC31" s="148"/>
      <c r="AD31" s="148"/>
      <c r="AE31" s="148"/>
      <c r="AF31" s="148"/>
      <c r="AG31" s="148"/>
      <c r="AH31" s="148"/>
      <c r="AI31" s="148"/>
      <c r="AJ31" s="148"/>
      <c r="AK31" s="148"/>
      <c r="AL31" s="148"/>
      <c r="AM31" s="148"/>
      <c r="AN31" s="148"/>
      <c r="AO31" s="148"/>
      <c r="AP31" s="148"/>
    </row>
    <row r="32" spans="2:42" s="202" customFormat="1" x14ac:dyDescent="0.25">
      <c r="B32" s="300"/>
      <c r="C32" s="316"/>
      <c r="D32" s="204"/>
      <c r="E32" s="204"/>
      <c r="F32" s="451"/>
      <c r="G32" s="373"/>
      <c r="H32" s="147"/>
      <c r="I32" s="147"/>
      <c r="J32" s="148"/>
      <c r="K32" s="148"/>
      <c r="L32" s="148"/>
      <c r="M32" s="148"/>
      <c r="N32" s="148"/>
      <c r="O32" s="148"/>
      <c r="P32" s="148"/>
      <c r="Q32" s="148"/>
      <c r="R32" s="148"/>
      <c r="S32" s="148"/>
      <c r="T32" s="148"/>
      <c r="U32" s="148"/>
      <c r="V32" s="148"/>
      <c r="W32" s="148"/>
      <c r="X32" s="148"/>
      <c r="Y32" s="148"/>
      <c r="Z32" s="148"/>
      <c r="AA32" s="148"/>
      <c r="AB32" s="148"/>
      <c r="AC32" s="148"/>
      <c r="AD32" s="148"/>
      <c r="AE32" s="148"/>
      <c r="AF32" s="148"/>
      <c r="AG32" s="148"/>
      <c r="AH32" s="148"/>
      <c r="AI32" s="148"/>
      <c r="AJ32" s="148"/>
      <c r="AK32" s="148"/>
      <c r="AL32" s="148"/>
      <c r="AM32" s="148"/>
      <c r="AN32" s="148"/>
      <c r="AO32" s="148"/>
      <c r="AP32" s="148"/>
    </row>
    <row r="33" spans="2:42" ht="14.4" x14ac:dyDescent="0.3">
      <c r="B33" s="209">
        <v>93100</v>
      </c>
      <c r="C33" s="211" t="s">
        <v>58</v>
      </c>
      <c r="D33" s="203"/>
      <c r="E33" s="203"/>
      <c r="F33" s="450"/>
      <c r="G33" s="367">
        <f t="shared" ref="G33:G38" si="0">ROUND(F297,-1)</f>
        <v>0</v>
      </c>
      <c r="H33" s="379" t="s">
        <v>288</v>
      </c>
      <c r="I33" s="15"/>
      <c r="J33" s="11"/>
      <c r="K33" s="11"/>
      <c r="L33" s="11"/>
      <c r="M33" s="11"/>
      <c r="N33" s="11"/>
      <c r="O33" s="11"/>
      <c r="P33" s="11"/>
      <c r="Q33" s="11"/>
      <c r="R33" s="11"/>
      <c r="S33" s="11"/>
      <c r="T33" s="11"/>
      <c r="U33" s="11"/>
      <c r="V33" s="11"/>
      <c r="W33" s="11"/>
      <c r="X33" s="11"/>
      <c r="Y33" s="11"/>
      <c r="Z33" s="11"/>
      <c r="AA33" s="11"/>
      <c r="AB33" s="11"/>
      <c r="AC33" s="11"/>
      <c r="AD33" s="11"/>
      <c r="AE33" s="11"/>
      <c r="AF33" s="11"/>
      <c r="AG33" s="11"/>
      <c r="AH33" s="11"/>
      <c r="AI33" s="11"/>
      <c r="AJ33" s="11"/>
      <c r="AK33" s="11"/>
      <c r="AL33" s="11"/>
      <c r="AM33" s="11"/>
      <c r="AN33" s="11"/>
      <c r="AO33" s="11"/>
      <c r="AP33" s="11"/>
    </row>
    <row r="34" spans="2:42" ht="14.4" x14ac:dyDescent="0.3">
      <c r="B34" s="209">
        <v>93200</v>
      </c>
      <c r="C34" s="211" t="s">
        <v>59</v>
      </c>
      <c r="D34" s="203"/>
      <c r="E34" s="203"/>
      <c r="F34" s="450"/>
      <c r="G34" s="367">
        <f t="shared" si="0"/>
        <v>0</v>
      </c>
      <c r="H34" s="379" t="s">
        <v>288</v>
      </c>
      <c r="I34" s="15"/>
      <c r="J34" s="11"/>
      <c r="K34" s="11"/>
      <c r="L34" s="11"/>
      <c r="M34" s="11"/>
      <c r="N34" s="11"/>
      <c r="O34" s="11"/>
      <c r="P34" s="11"/>
      <c r="Q34" s="11"/>
      <c r="R34" s="11"/>
      <c r="S34" s="11"/>
      <c r="T34" s="11"/>
      <c r="U34" s="11"/>
      <c r="V34" s="11"/>
      <c r="W34" s="11"/>
      <c r="X34" s="11"/>
      <c r="Y34" s="11"/>
      <c r="Z34" s="11"/>
      <c r="AA34" s="11"/>
      <c r="AB34" s="11"/>
      <c r="AC34" s="11"/>
      <c r="AD34" s="11"/>
      <c r="AE34" s="11"/>
      <c r="AF34" s="11"/>
      <c r="AG34" s="11"/>
      <c r="AH34" s="11"/>
      <c r="AI34" s="11"/>
      <c r="AJ34" s="11"/>
      <c r="AK34" s="11"/>
      <c r="AL34" s="11"/>
      <c r="AM34" s="11"/>
      <c r="AN34" s="11"/>
      <c r="AO34" s="11"/>
      <c r="AP34" s="11"/>
    </row>
    <row r="35" spans="2:42" ht="14.4" x14ac:dyDescent="0.3">
      <c r="B35" s="209">
        <v>93300</v>
      </c>
      <c r="C35" s="211" t="s">
        <v>60</v>
      </c>
      <c r="D35" s="203"/>
      <c r="E35" s="203"/>
      <c r="F35" s="450"/>
      <c r="G35" s="367">
        <f t="shared" si="0"/>
        <v>0</v>
      </c>
      <c r="H35" s="379" t="s">
        <v>288</v>
      </c>
      <c r="I35" s="15"/>
      <c r="J35" s="11"/>
      <c r="K35" s="11"/>
      <c r="L35" s="11"/>
      <c r="M35" s="11"/>
      <c r="N35" s="11"/>
      <c r="O35" s="11"/>
      <c r="P35" s="11"/>
      <c r="Q35" s="11"/>
      <c r="R35" s="11"/>
      <c r="S35" s="11"/>
      <c r="T35" s="11"/>
      <c r="U35" s="11"/>
      <c r="V35" s="11"/>
      <c r="W35" s="11"/>
      <c r="X35" s="11"/>
      <c r="Y35" s="11"/>
      <c r="Z35" s="11"/>
      <c r="AA35" s="11"/>
      <c r="AB35" s="11"/>
      <c r="AC35" s="11"/>
      <c r="AD35" s="11"/>
      <c r="AE35" s="11"/>
      <c r="AF35" s="11"/>
      <c r="AG35" s="11"/>
      <c r="AH35" s="11"/>
      <c r="AI35" s="11"/>
      <c r="AJ35" s="11"/>
      <c r="AK35" s="11"/>
      <c r="AL35" s="11"/>
      <c r="AM35" s="11"/>
      <c r="AN35" s="11"/>
      <c r="AO35" s="11"/>
      <c r="AP35" s="11"/>
    </row>
    <row r="36" spans="2:42" ht="14.4" x14ac:dyDescent="0.3">
      <c r="B36" s="209">
        <v>93400</v>
      </c>
      <c r="C36" s="211" t="s">
        <v>61</v>
      </c>
      <c r="D36" s="203"/>
      <c r="E36" s="203"/>
      <c r="F36" s="450"/>
      <c r="G36" s="367">
        <f t="shared" si="0"/>
        <v>0</v>
      </c>
      <c r="H36" s="379" t="s">
        <v>288</v>
      </c>
      <c r="I36" s="15"/>
      <c r="J36" s="11"/>
      <c r="K36" s="11"/>
      <c r="L36" s="11"/>
      <c r="M36" s="11"/>
      <c r="N36" s="11"/>
      <c r="O36" s="11"/>
      <c r="P36" s="11"/>
      <c r="Q36" s="11"/>
      <c r="R36" s="11"/>
      <c r="S36" s="11"/>
      <c r="T36" s="11"/>
      <c r="U36" s="11"/>
      <c r="V36" s="11"/>
      <c r="W36" s="11"/>
      <c r="X36" s="11"/>
      <c r="Y36" s="11"/>
      <c r="Z36" s="11"/>
      <c r="AA36" s="11"/>
      <c r="AB36" s="11"/>
      <c r="AC36" s="11"/>
      <c r="AD36" s="11"/>
      <c r="AE36" s="11"/>
      <c r="AF36" s="11"/>
      <c r="AG36" s="11"/>
      <c r="AH36" s="11"/>
      <c r="AI36" s="11"/>
      <c r="AJ36" s="11"/>
      <c r="AK36" s="11"/>
      <c r="AL36" s="11"/>
      <c r="AM36" s="11"/>
      <c r="AN36" s="11"/>
      <c r="AO36" s="11"/>
      <c r="AP36" s="11"/>
    </row>
    <row r="37" spans="2:42" ht="14.4" x14ac:dyDescent="0.3">
      <c r="B37" s="209">
        <v>93600</v>
      </c>
      <c r="C37" s="211" t="s">
        <v>62</v>
      </c>
      <c r="D37" s="203"/>
      <c r="E37" s="203"/>
      <c r="F37" s="450"/>
      <c r="G37" s="367">
        <f t="shared" si="0"/>
        <v>0</v>
      </c>
      <c r="H37" s="379" t="s">
        <v>288</v>
      </c>
      <c r="I37" s="15"/>
      <c r="J37" s="11"/>
      <c r="K37" s="11"/>
      <c r="L37" s="11"/>
      <c r="M37" s="11"/>
      <c r="N37" s="11"/>
      <c r="O37" s="11"/>
      <c r="P37" s="11"/>
      <c r="Q37" s="11"/>
      <c r="R37" s="11"/>
      <c r="S37" s="11"/>
      <c r="T37" s="11"/>
      <c r="U37" s="11"/>
      <c r="V37" s="11"/>
      <c r="W37" s="11"/>
      <c r="X37" s="11"/>
      <c r="Y37" s="11"/>
      <c r="Z37" s="11"/>
      <c r="AA37" s="11"/>
      <c r="AB37" s="11"/>
      <c r="AC37" s="11"/>
      <c r="AD37" s="11"/>
      <c r="AE37" s="11"/>
      <c r="AF37" s="11"/>
      <c r="AG37" s="11"/>
      <c r="AH37" s="11"/>
      <c r="AI37" s="11"/>
      <c r="AJ37" s="11"/>
      <c r="AK37" s="11"/>
      <c r="AL37" s="11"/>
      <c r="AM37" s="11"/>
      <c r="AN37" s="11"/>
      <c r="AO37" s="11"/>
      <c r="AP37" s="11"/>
    </row>
    <row r="38" spans="2:42" ht="14.4" x14ac:dyDescent="0.3">
      <c r="B38" s="209">
        <v>93800</v>
      </c>
      <c r="C38" s="211" t="s">
        <v>530</v>
      </c>
      <c r="D38" s="203"/>
      <c r="E38" s="203"/>
      <c r="F38" s="450"/>
      <c r="G38" s="437">
        <f t="shared" si="0"/>
        <v>0</v>
      </c>
      <c r="H38" s="379" t="s">
        <v>288</v>
      </c>
      <c r="I38" s="15"/>
      <c r="J38" s="11"/>
      <c r="K38" s="11"/>
      <c r="L38" s="11"/>
      <c r="M38" s="11"/>
      <c r="N38" s="11"/>
      <c r="O38" s="11"/>
      <c r="P38" s="11"/>
      <c r="Q38" s="11"/>
      <c r="R38" s="11"/>
      <c r="S38" s="11"/>
      <c r="T38" s="11"/>
      <c r="U38" s="11"/>
      <c r="V38" s="11"/>
      <c r="W38" s="11"/>
      <c r="X38" s="11"/>
      <c r="Y38" s="11"/>
      <c r="Z38" s="11"/>
      <c r="AA38" s="11"/>
      <c r="AB38" s="11"/>
      <c r="AC38" s="11"/>
      <c r="AD38" s="11"/>
      <c r="AE38" s="11"/>
      <c r="AF38" s="11"/>
      <c r="AG38" s="11"/>
      <c r="AH38" s="11"/>
      <c r="AI38" s="11"/>
      <c r="AJ38" s="11"/>
      <c r="AK38" s="11"/>
      <c r="AL38" s="11"/>
      <c r="AM38" s="11"/>
      <c r="AN38" s="11"/>
      <c r="AO38" s="11"/>
      <c r="AP38" s="11"/>
    </row>
    <row r="39" spans="2:42" s="202" customFormat="1" x14ac:dyDescent="0.25">
      <c r="B39" s="300"/>
      <c r="C39" s="359" t="s">
        <v>611</v>
      </c>
      <c r="D39" s="204"/>
      <c r="E39" s="204"/>
      <c r="F39" s="451"/>
      <c r="G39" s="365">
        <f>SUM(G33:G38)</f>
        <v>0</v>
      </c>
      <c r="H39" s="147"/>
      <c r="I39" s="147"/>
      <c r="J39" s="148"/>
      <c r="K39" s="148"/>
      <c r="L39" s="148"/>
      <c r="M39" s="148"/>
      <c r="N39" s="148"/>
      <c r="O39" s="148"/>
      <c r="P39" s="148"/>
      <c r="Q39" s="148"/>
      <c r="R39" s="148"/>
      <c r="S39" s="148"/>
      <c r="T39" s="148"/>
      <c r="U39" s="148"/>
      <c r="V39" s="148"/>
      <c r="W39" s="148"/>
      <c r="X39" s="148"/>
      <c r="Y39" s="148"/>
      <c r="Z39" s="148"/>
      <c r="AA39" s="148"/>
      <c r="AB39" s="148"/>
      <c r="AC39" s="148"/>
      <c r="AD39" s="148"/>
      <c r="AE39" s="148"/>
      <c r="AF39" s="148"/>
      <c r="AG39" s="148"/>
      <c r="AH39" s="148"/>
      <c r="AI39" s="148"/>
      <c r="AJ39" s="148"/>
      <c r="AK39" s="148"/>
      <c r="AL39" s="148"/>
      <c r="AM39" s="148"/>
      <c r="AN39" s="148"/>
      <c r="AO39" s="148"/>
      <c r="AP39" s="148"/>
    </row>
    <row r="40" spans="2:42" x14ac:dyDescent="0.25">
      <c r="B40" s="209"/>
      <c r="C40" s="21"/>
      <c r="D40" s="203"/>
      <c r="E40" s="203"/>
      <c r="F40" s="450"/>
      <c r="G40" s="367"/>
      <c r="H40" s="15"/>
      <c r="I40" s="15"/>
      <c r="J40" s="11"/>
      <c r="K40" s="11"/>
      <c r="L40" s="11"/>
      <c r="M40" s="11"/>
      <c r="N40" s="11"/>
      <c r="O40" s="11"/>
      <c r="P40" s="11"/>
      <c r="Q40" s="11"/>
      <c r="R40" s="11"/>
      <c r="S40" s="11"/>
      <c r="T40" s="11"/>
      <c r="U40" s="11"/>
      <c r="V40" s="11"/>
      <c r="W40" s="11"/>
      <c r="X40" s="11"/>
      <c r="Y40" s="11"/>
      <c r="Z40" s="11"/>
      <c r="AA40" s="11"/>
      <c r="AB40" s="11"/>
      <c r="AC40" s="11"/>
      <c r="AD40" s="11"/>
      <c r="AE40" s="11"/>
      <c r="AF40" s="11"/>
      <c r="AG40" s="11"/>
      <c r="AH40" s="11"/>
      <c r="AI40" s="11"/>
      <c r="AJ40" s="11"/>
      <c r="AK40" s="11"/>
      <c r="AL40" s="11"/>
      <c r="AM40" s="11"/>
      <c r="AN40" s="11"/>
      <c r="AO40" s="11"/>
      <c r="AP40" s="11"/>
    </row>
    <row r="41" spans="2:42" ht="14.4" x14ac:dyDescent="0.3">
      <c r="B41" s="209">
        <v>94100</v>
      </c>
      <c r="C41" s="323" t="s">
        <v>157</v>
      </c>
      <c r="D41" s="203"/>
      <c r="E41" s="203"/>
      <c r="F41" s="450"/>
      <c r="G41" s="367">
        <f>ROUND(Payroll!M50,-1)</f>
        <v>0</v>
      </c>
      <c r="H41" s="379" t="s">
        <v>288</v>
      </c>
      <c r="I41" s="15"/>
      <c r="J41" s="11"/>
      <c r="K41" s="11"/>
      <c r="L41" s="11"/>
      <c r="M41" s="11"/>
      <c r="N41" s="11"/>
      <c r="O41" s="11"/>
      <c r="P41" s="11"/>
      <c r="Q41" s="11"/>
      <c r="R41" s="11"/>
      <c r="S41" s="11"/>
      <c r="T41" s="11"/>
      <c r="U41" s="11"/>
      <c r="V41" s="11"/>
      <c r="W41" s="11"/>
      <c r="X41" s="11"/>
      <c r="Y41" s="11"/>
      <c r="Z41" s="11"/>
      <c r="AA41" s="11"/>
      <c r="AB41" s="11"/>
      <c r="AC41" s="11"/>
      <c r="AD41" s="11"/>
      <c r="AE41" s="11"/>
      <c r="AF41" s="11"/>
      <c r="AG41" s="11"/>
      <c r="AH41" s="11"/>
      <c r="AI41" s="11"/>
      <c r="AJ41" s="11"/>
      <c r="AK41" s="11"/>
      <c r="AL41" s="11"/>
      <c r="AM41" s="11"/>
      <c r="AN41" s="11"/>
      <c r="AO41" s="11"/>
      <c r="AP41" s="11"/>
    </row>
    <row r="42" spans="2:42" ht="14.4" x14ac:dyDescent="0.3">
      <c r="B42" s="209">
        <v>94500</v>
      </c>
      <c r="C42" s="323" t="s">
        <v>67</v>
      </c>
      <c r="D42" s="203"/>
      <c r="E42" s="203"/>
      <c r="F42" s="450"/>
      <c r="G42" s="367">
        <f>ROUND('Emp. Benefits'!J38,-1)</f>
        <v>0</v>
      </c>
      <c r="H42" s="379" t="s">
        <v>288</v>
      </c>
      <c r="I42" s="15"/>
      <c r="J42" s="11"/>
      <c r="K42" s="11"/>
      <c r="L42" s="11"/>
      <c r="M42" s="11"/>
      <c r="N42" s="11"/>
      <c r="O42" s="11"/>
      <c r="P42" s="11"/>
      <c r="Q42" s="11"/>
      <c r="R42" s="11"/>
      <c r="S42" s="11"/>
      <c r="T42" s="11"/>
      <c r="U42" s="11"/>
      <c r="V42" s="11"/>
      <c r="W42" s="11"/>
      <c r="X42" s="11"/>
      <c r="Y42" s="11"/>
      <c r="Z42" s="11"/>
      <c r="AA42" s="11"/>
      <c r="AB42" s="11"/>
      <c r="AC42" s="11"/>
      <c r="AD42" s="11"/>
      <c r="AE42" s="11"/>
      <c r="AF42" s="11"/>
      <c r="AG42" s="11"/>
      <c r="AH42" s="11"/>
      <c r="AI42" s="11"/>
      <c r="AJ42" s="11"/>
      <c r="AK42" s="11"/>
      <c r="AL42" s="11"/>
      <c r="AM42" s="11"/>
      <c r="AN42" s="11"/>
      <c r="AO42" s="11"/>
      <c r="AP42" s="11"/>
    </row>
    <row r="43" spans="2:42" ht="14.4" x14ac:dyDescent="0.3">
      <c r="B43" s="209">
        <v>94200</v>
      </c>
      <c r="C43" s="203" t="s">
        <v>192</v>
      </c>
      <c r="D43" s="203"/>
      <c r="E43" s="203"/>
      <c r="F43" s="450"/>
      <c r="G43" s="367">
        <f>ROUND(E315,-1)</f>
        <v>0</v>
      </c>
      <c r="H43" s="379" t="s">
        <v>288</v>
      </c>
      <c r="I43" s="15"/>
      <c r="J43" s="11"/>
      <c r="K43" s="11"/>
      <c r="L43" s="11"/>
      <c r="M43" s="11"/>
      <c r="N43" s="11"/>
      <c r="O43" s="11"/>
      <c r="P43" s="11"/>
      <c r="Q43" s="11"/>
      <c r="R43" s="11"/>
      <c r="S43" s="11"/>
      <c r="T43" s="11"/>
      <c r="U43" s="11"/>
      <c r="V43" s="11"/>
      <c r="W43" s="11"/>
      <c r="X43" s="11"/>
      <c r="Y43" s="11"/>
      <c r="Z43" s="11"/>
      <c r="AA43" s="11"/>
      <c r="AB43" s="11"/>
      <c r="AC43" s="11"/>
      <c r="AD43" s="11"/>
      <c r="AE43" s="11"/>
      <c r="AF43" s="11"/>
      <c r="AG43" s="11"/>
      <c r="AH43" s="11"/>
      <c r="AI43" s="11"/>
      <c r="AJ43" s="11"/>
      <c r="AK43" s="11"/>
      <c r="AL43" s="11"/>
      <c r="AM43" s="11"/>
      <c r="AN43" s="11"/>
      <c r="AO43" s="11"/>
      <c r="AP43" s="11"/>
    </row>
    <row r="44" spans="2:42" ht="14.4" x14ac:dyDescent="0.3">
      <c r="B44" s="209"/>
      <c r="C44" s="323" t="s">
        <v>531</v>
      </c>
      <c r="D44" s="203"/>
      <c r="E44" s="203"/>
      <c r="F44" s="450"/>
      <c r="G44" s="367"/>
      <c r="H44" s="379"/>
      <c r="I44" s="15"/>
      <c r="J44" s="11"/>
      <c r="K44" s="11"/>
      <c r="L44" s="11"/>
      <c r="M44" s="11"/>
      <c r="N44" s="11"/>
      <c r="O44" s="11"/>
      <c r="P44" s="11"/>
      <c r="Q44" s="11"/>
      <c r="R44" s="11"/>
      <c r="S44" s="11"/>
      <c r="T44" s="11"/>
      <c r="U44" s="11"/>
      <c r="V44" s="11"/>
      <c r="W44" s="11"/>
      <c r="X44" s="11"/>
      <c r="Y44" s="11"/>
      <c r="Z44" s="11"/>
      <c r="AA44" s="11"/>
      <c r="AB44" s="11"/>
      <c r="AC44" s="11"/>
      <c r="AD44" s="11"/>
      <c r="AE44" s="11"/>
      <c r="AF44" s="11"/>
      <c r="AG44" s="11"/>
      <c r="AH44" s="11"/>
      <c r="AI44" s="11"/>
      <c r="AJ44" s="11"/>
      <c r="AK44" s="11"/>
      <c r="AL44" s="11"/>
      <c r="AM44" s="11"/>
      <c r="AN44" s="11"/>
      <c r="AO44" s="11"/>
      <c r="AP44" s="11"/>
    </row>
    <row r="45" spans="2:42" ht="14.4" x14ac:dyDescent="0.3">
      <c r="B45" s="209" t="s">
        <v>70</v>
      </c>
      <c r="C45" s="360" t="s">
        <v>532</v>
      </c>
      <c r="D45" s="203"/>
      <c r="E45" s="203"/>
      <c r="F45" s="319">
        <f>ROUND(E326,-1)</f>
        <v>0</v>
      </c>
      <c r="G45" s="367"/>
      <c r="H45" s="379" t="s">
        <v>288</v>
      </c>
      <c r="I45" s="15"/>
      <c r="J45" s="11"/>
      <c r="K45" s="11"/>
      <c r="L45" s="11"/>
      <c r="M45" s="11"/>
      <c r="N45" s="11"/>
      <c r="O45" s="11"/>
      <c r="P45" s="11"/>
      <c r="Q45" s="11"/>
      <c r="R45" s="11"/>
      <c r="S45" s="11"/>
      <c r="T45" s="11"/>
      <c r="U45" s="11"/>
      <c r="V45" s="11"/>
      <c r="W45" s="11"/>
      <c r="X45" s="11"/>
      <c r="Y45" s="11"/>
      <c r="Z45" s="11"/>
      <c r="AA45" s="11"/>
      <c r="AB45" s="11"/>
      <c r="AC45" s="11"/>
      <c r="AD45" s="11"/>
      <c r="AE45" s="11"/>
      <c r="AF45" s="11"/>
      <c r="AG45" s="11"/>
      <c r="AH45" s="11"/>
      <c r="AI45" s="11"/>
      <c r="AJ45" s="11"/>
      <c r="AK45" s="11"/>
      <c r="AL45" s="11"/>
      <c r="AM45" s="11"/>
      <c r="AN45" s="11"/>
      <c r="AO45" s="11"/>
      <c r="AP45" s="11"/>
    </row>
    <row r="46" spans="2:42" ht="14.4" x14ac:dyDescent="0.3">
      <c r="B46" s="209" t="s">
        <v>72</v>
      </c>
      <c r="C46" s="360" t="s">
        <v>533</v>
      </c>
      <c r="D46" s="203"/>
      <c r="E46" s="203"/>
      <c r="F46" s="319">
        <f>ROUND(E339,-1)</f>
        <v>0</v>
      </c>
      <c r="G46" s="367"/>
      <c r="H46" s="379" t="s">
        <v>288</v>
      </c>
      <c r="I46" s="15"/>
      <c r="J46" s="11"/>
      <c r="K46" s="11"/>
      <c r="L46" s="11"/>
      <c r="M46" s="11"/>
      <c r="N46" s="11"/>
      <c r="O46" s="11"/>
      <c r="P46" s="11"/>
      <c r="Q46" s="11"/>
      <c r="R46" s="11"/>
      <c r="S46" s="11"/>
      <c r="T46" s="11"/>
      <c r="U46" s="11"/>
      <c r="V46" s="11"/>
      <c r="W46" s="11"/>
      <c r="X46" s="11"/>
      <c r="Y46" s="11"/>
      <c r="Z46" s="11"/>
      <c r="AA46" s="11"/>
      <c r="AB46" s="11"/>
      <c r="AC46" s="11"/>
      <c r="AD46" s="11"/>
      <c r="AE46" s="11"/>
      <c r="AF46" s="11"/>
      <c r="AG46" s="11"/>
      <c r="AH46" s="11"/>
      <c r="AI46" s="11"/>
      <c r="AJ46" s="11"/>
      <c r="AK46" s="11"/>
      <c r="AL46" s="11"/>
      <c r="AM46" s="11"/>
      <c r="AN46" s="11"/>
      <c r="AO46" s="11"/>
      <c r="AP46" s="11"/>
    </row>
    <row r="47" spans="2:42" ht="14.4" x14ac:dyDescent="0.3">
      <c r="B47" s="209" t="s">
        <v>74</v>
      </c>
      <c r="C47" s="360" t="s">
        <v>158</v>
      </c>
      <c r="D47" s="203"/>
      <c r="E47" s="203"/>
      <c r="F47" s="319">
        <f>ROUND(E348,-1)</f>
        <v>0</v>
      </c>
      <c r="G47" s="367"/>
      <c r="H47" s="379" t="s">
        <v>288</v>
      </c>
      <c r="I47" s="15"/>
      <c r="J47" s="11"/>
      <c r="K47" s="11"/>
      <c r="L47" s="11"/>
      <c r="M47" s="11"/>
      <c r="N47" s="11"/>
      <c r="O47" s="11"/>
      <c r="P47" s="11"/>
      <c r="Q47" s="11"/>
      <c r="R47" s="11"/>
      <c r="S47" s="11"/>
      <c r="T47" s="11"/>
      <c r="U47" s="11"/>
      <c r="V47" s="11"/>
      <c r="W47" s="11"/>
      <c r="X47" s="11"/>
      <c r="Y47" s="11"/>
      <c r="Z47" s="11"/>
      <c r="AA47" s="11"/>
      <c r="AB47" s="11"/>
      <c r="AC47" s="11"/>
      <c r="AD47" s="11"/>
      <c r="AE47" s="11"/>
      <c r="AF47" s="11"/>
      <c r="AG47" s="11"/>
      <c r="AH47" s="11"/>
      <c r="AI47" s="11"/>
      <c r="AJ47" s="11"/>
      <c r="AK47" s="11"/>
      <c r="AL47" s="11"/>
      <c r="AM47" s="11"/>
      <c r="AN47" s="11"/>
      <c r="AO47" s="11"/>
      <c r="AP47" s="11"/>
    </row>
    <row r="48" spans="2:42" ht="14.4" x14ac:dyDescent="0.3">
      <c r="B48" s="209" t="s">
        <v>78</v>
      </c>
      <c r="C48" s="360" t="s">
        <v>534</v>
      </c>
      <c r="D48" s="203"/>
      <c r="E48" s="203"/>
      <c r="F48" s="319">
        <f>ROUND(E362,-1)</f>
        <v>0</v>
      </c>
      <c r="G48" s="367"/>
      <c r="H48" s="379" t="s">
        <v>288</v>
      </c>
      <c r="I48" s="15"/>
      <c r="J48" s="11"/>
      <c r="K48" s="11"/>
      <c r="L48" s="11"/>
      <c r="M48" s="11"/>
      <c r="N48" s="11"/>
      <c r="O48" s="11"/>
      <c r="P48" s="11"/>
      <c r="Q48" s="11"/>
      <c r="R48" s="11"/>
      <c r="S48" s="11"/>
      <c r="T48" s="11"/>
      <c r="U48" s="11"/>
      <c r="V48" s="11"/>
      <c r="W48" s="11"/>
      <c r="X48" s="11"/>
      <c r="Y48" s="11"/>
      <c r="Z48" s="11"/>
      <c r="AA48" s="11"/>
      <c r="AB48" s="11"/>
      <c r="AC48" s="11"/>
      <c r="AD48" s="11"/>
      <c r="AE48" s="11"/>
      <c r="AF48" s="11"/>
      <c r="AG48" s="11"/>
      <c r="AH48" s="11"/>
      <c r="AI48" s="11"/>
      <c r="AJ48" s="11"/>
      <c r="AK48" s="11"/>
      <c r="AL48" s="11"/>
      <c r="AM48" s="11"/>
      <c r="AN48" s="11"/>
      <c r="AO48" s="11"/>
      <c r="AP48" s="11"/>
    </row>
    <row r="49" spans="2:42" ht="14.4" x14ac:dyDescent="0.3">
      <c r="B49" s="209" t="s">
        <v>82</v>
      </c>
      <c r="C49" s="360" t="s">
        <v>161</v>
      </c>
      <c r="D49" s="203"/>
      <c r="E49" s="203"/>
      <c r="F49" s="319">
        <f>ROUND(E372,-1)</f>
        <v>0</v>
      </c>
      <c r="G49" s="367"/>
      <c r="H49" s="379" t="s">
        <v>288</v>
      </c>
      <c r="I49" s="15"/>
      <c r="J49" s="11"/>
      <c r="K49" s="11"/>
      <c r="L49" s="11"/>
      <c r="M49" s="11"/>
      <c r="N49" s="11"/>
      <c r="O49" s="11"/>
      <c r="P49" s="11"/>
      <c r="Q49" s="11"/>
      <c r="R49" s="11"/>
      <c r="S49" s="11"/>
      <c r="T49" s="11"/>
      <c r="U49" s="11"/>
      <c r="V49" s="11"/>
      <c r="W49" s="11"/>
      <c r="X49" s="11"/>
      <c r="Y49" s="11"/>
      <c r="Z49" s="11"/>
      <c r="AA49" s="11"/>
      <c r="AB49" s="11"/>
      <c r="AC49" s="11"/>
      <c r="AD49" s="11"/>
      <c r="AE49" s="11"/>
      <c r="AF49" s="11"/>
      <c r="AG49" s="11"/>
      <c r="AH49" s="11"/>
      <c r="AI49" s="11"/>
      <c r="AJ49" s="11"/>
      <c r="AK49" s="11"/>
      <c r="AL49" s="11"/>
      <c r="AM49" s="11"/>
      <c r="AN49" s="11"/>
      <c r="AO49" s="11"/>
      <c r="AP49" s="11"/>
    </row>
    <row r="50" spans="2:42" ht="14.4" x14ac:dyDescent="0.3">
      <c r="B50" s="209" t="s">
        <v>84</v>
      </c>
      <c r="C50" s="360" t="s">
        <v>162</v>
      </c>
      <c r="D50" s="203"/>
      <c r="E50" s="203"/>
      <c r="F50" s="319">
        <f>ROUND(E382,-1)</f>
        <v>0</v>
      </c>
      <c r="G50" s="367"/>
      <c r="H50" s="379" t="s">
        <v>288</v>
      </c>
      <c r="I50" s="15"/>
      <c r="J50" s="11"/>
      <c r="K50" s="11"/>
      <c r="L50" s="11"/>
      <c r="M50" s="11"/>
      <c r="N50" s="11"/>
      <c r="O50" s="11"/>
      <c r="P50" s="11"/>
      <c r="Q50" s="11"/>
      <c r="R50" s="11"/>
      <c r="S50" s="11"/>
      <c r="T50" s="11"/>
      <c r="U50" s="11"/>
      <c r="V50" s="11"/>
      <c r="W50" s="11"/>
      <c r="X50" s="11"/>
      <c r="Y50" s="11"/>
      <c r="Z50" s="11"/>
      <c r="AA50" s="11"/>
      <c r="AB50" s="11"/>
      <c r="AC50" s="11"/>
      <c r="AD50" s="11"/>
      <c r="AE50" s="11"/>
      <c r="AF50" s="11"/>
      <c r="AG50" s="11"/>
      <c r="AH50" s="11"/>
      <c r="AI50" s="11"/>
      <c r="AJ50" s="11"/>
      <c r="AK50" s="11"/>
      <c r="AL50" s="11"/>
      <c r="AM50" s="11"/>
      <c r="AN50" s="11"/>
      <c r="AO50" s="11"/>
      <c r="AP50" s="11"/>
    </row>
    <row r="51" spans="2:42" ht="14.4" x14ac:dyDescent="0.3">
      <c r="B51" s="209" t="s">
        <v>86</v>
      </c>
      <c r="C51" s="360" t="s">
        <v>535</v>
      </c>
      <c r="D51" s="203"/>
      <c r="E51" s="203"/>
      <c r="F51" s="319">
        <f>ROUND(E397,-1)</f>
        <v>0</v>
      </c>
      <c r="G51" s="367"/>
      <c r="H51" s="379" t="s">
        <v>288</v>
      </c>
      <c r="I51" s="15"/>
      <c r="J51" s="11"/>
      <c r="K51" s="11"/>
      <c r="L51" s="11"/>
      <c r="M51" s="11"/>
      <c r="N51" s="11"/>
      <c r="O51" s="11"/>
      <c r="P51" s="11"/>
      <c r="Q51" s="11"/>
      <c r="R51" s="11"/>
      <c r="S51" s="11"/>
      <c r="T51" s="11"/>
      <c r="U51" s="11"/>
      <c r="V51" s="11"/>
      <c r="W51" s="11"/>
      <c r="X51" s="11"/>
      <c r="Y51" s="11"/>
      <c r="Z51" s="11"/>
      <c r="AA51" s="11"/>
      <c r="AB51" s="11"/>
      <c r="AC51" s="11"/>
      <c r="AD51" s="11"/>
      <c r="AE51" s="11"/>
      <c r="AF51" s="11"/>
      <c r="AG51" s="11"/>
      <c r="AH51" s="11"/>
      <c r="AI51" s="11"/>
      <c r="AJ51" s="11"/>
      <c r="AK51" s="11"/>
      <c r="AL51" s="11"/>
      <c r="AM51" s="11"/>
      <c r="AN51" s="11"/>
      <c r="AO51" s="11"/>
      <c r="AP51" s="11"/>
    </row>
    <row r="52" spans="2:42" ht="14.4" x14ac:dyDescent="0.3">
      <c r="B52" s="209" t="s">
        <v>88</v>
      </c>
      <c r="C52" s="361" t="s">
        <v>163</v>
      </c>
      <c r="D52" s="203"/>
      <c r="E52" s="203"/>
      <c r="F52" s="454">
        <f>ROUND(E406,-1)</f>
        <v>0</v>
      </c>
      <c r="G52" s="367"/>
      <c r="H52" s="379" t="s">
        <v>288</v>
      </c>
      <c r="I52" s="15"/>
      <c r="J52" s="11"/>
      <c r="K52" s="11"/>
      <c r="L52" s="11"/>
      <c r="M52" s="11"/>
      <c r="N52" s="11"/>
      <c r="O52" s="11"/>
      <c r="P52" s="11"/>
      <c r="Q52" s="11"/>
      <c r="R52" s="11"/>
      <c r="S52" s="11"/>
      <c r="T52" s="11"/>
      <c r="U52" s="11"/>
      <c r="V52" s="11"/>
      <c r="W52" s="11"/>
      <c r="X52" s="11"/>
      <c r="Y52" s="11"/>
      <c r="Z52" s="11"/>
      <c r="AA52" s="11"/>
      <c r="AB52" s="11"/>
      <c r="AC52" s="11"/>
      <c r="AD52" s="11"/>
      <c r="AE52" s="11"/>
      <c r="AF52" s="11"/>
      <c r="AG52" s="11"/>
      <c r="AH52" s="11"/>
      <c r="AI52" s="11"/>
      <c r="AJ52" s="11"/>
      <c r="AK52" s="11"/>
      <c r="AL52" s="11"/>
      <c r="AM52" s="11"/>
      <c r="AN52" s="11"/>
      <c r="AO52" s="11"/>
      <c r="AP52" s="11"/>
    </row>
    <row r="53" spans="2:42" x14ac:dyDescent="0.25">
      <c r="B53" s="318" t="s">
        <v>90</v>
      </c>
      <c r="C53" s="201" t="s">
        <v>164</v>
      </c>
      <c r="D53" s="203"/>
      <c r="E53" s="203"/>
      <c r="F53" s="435">
        <v>0</v>
      </c>
      <c r="G53" s="367"/>
      <c r="H53" s="15"/>
      <c r="I53" s="15"/>
      <c r="J53" s="11"/>
      <c r="K53" s="11"/>
      <c r="L53" s="11"/>
      <c r="M53" s="11"/>
      <c r="N53" s="11"/>
      <c r="O53" s="11"/>
      <c r="P53" s="11"/>
      <c r="Q53" s="11"/>
      <c r="R53" s="11"/>
      <c r="S53" s="11"/>
      <c r="T53" s="11"/>
      <c r="U53" s="11"/>
      <c r="V53" s="11"/>
      <c r="W53" s="11"/>
      <c r="X53" s="11"/>
      <c r="Y53" s="11"/>
      <c r="Z53" s="11"/>
      <c r="AA53" s="11"/>
      <c r="AB53" s="11"/>
      <c r="AC53" s="11"/>
      <c r="AD53" s="11"/>
      <c r="AE53" s="11"/>
      <c r="AF53" s="11"/>
      <c r="AG53" s="11"/>
      <c r="AH53" s="11"/>
      <c r="AI53" s="11"/>
      <c r="AJ53" s="11"/>
      <c r="AK53" s="11"/>
      <c r="AL53" s="11"/>
      <c r="AM53" s="11"/>
      <c r="AN53" s="11"/>
      <c r="AO53" s="11"/>
      <c r="AP53" s="11"/>
    </row>
    <row r="54" spans="2:42" x14ac:dyDescent="0.25">
      <c r="B54" s="318" t="s">
        <v>91</v>
      </c>
      <c r="C54" s="201" t="s">
        <v>237</v>
      </c>
      <c r="D54" s="203"/>
      <c r="E54" s="203"/>
      <c r="F54" s="436">
        <v>0</v>
      </c>
      <c r="G54" s="367"/>
      <c r="H54" s="15"/>
      <c r="I54" s="15"/>
      <c r="J54" s="11"/>
      <c r="K54" s="11"/>
      <c r="L54" s="11"/>
      <c r="M54" s="11"/>
      <c r="N54" s="11"/>
      <c r="O54" s="11"/>
      <c r="P54" s="11"/>
      <c r="Q54" s="11"/>
      <c r="R54" s="11"/>
      <c r="S54" s="11"/>
      <c r="T54" s="11"/>
      <c r="U54" s="11"/>
      <c r="V54" s="11"/>
      <c r="W54" s="11"/>
      <c r="X54" s="11"/>
      <c r="Y54" s="11"/>
      <c r="Z54" s="11"/>
      <c r="AA54" s="11"/>
      <c r="AB54" s="11"/>
      <c r="AC54" s="11"/>
      <c r="AD54" s="11"/>
      <c r="AE54" s="11"/>
      <c r="AF54" s="11"/>
      <c r="AG54" s="11"/>
      <c r="AH54" s="11"/>
      <c r="AI54" s="11"/>
      <c r="AJ54" s="11"/>
      <c r="AK54" s="11"/>
      <c r="AL54" s="11"/>
      <c r="AM54" s="11"/>
      <c r="AN54" s="11"/>
      <c r="AO54" s="11"/>
      <c r="AP54" s="11"/>
    </row>
    <row r="55" spans="2:42" x14ac:dyDescent="0.25">
      <c r="B55" s="209">
        <v>94000</v>
      </c>
      <c r="C55" s="321" t="s">
        <v>564</v>
      </c>
      <c r="D55" s="203"/>
      <c r="E55" s="203"/>
      <c r="F55" s="315"/>
      <c r="G55" s="367">
        <f>SUM(F45:F54)</f>
        <v>0</v>
      </c>
      <c r="H55" s="15"/>
      <c r="I55" s="15"/>
      <c r="J55" s="11"/>
      <c r="K55" s="11"/>
      <c r="L55" s="11"/>
      <c r="M55" s="11"/>
      <c r="N55" s="11"/>
      <c r="O55" s="11"/>
      <c r="P55" s="11"/>
      <c r="Q55" s="11"/>
      <c r="R55" s="11"/>
      <c r="S55" s="11"/>
      <c r="T55" s="11"/>
      <c r="U55" s="11"/>
      <c r="V55" s="11"/>
      <c r="W55" s="11"/>
      <c r="X55" s="11"/>
      <c r="Y55" s="11"/>
      <c r="Z55" s="11"/>
      <c r="AA55" s="11"/>
      <c r="AB55" s="11"/>
      <c r="AC55" s="11"/>
      <c r="AD55" s="11"/>
      <c r="AE55" s="11"/>
      <c r="AF55" s="11"/>
      <c r="AG55" s="11"/>
      <c r="AH55" s="11"/>
      <c r="AI55" s="11"/>
      <c r="AJ55" s="11"/>
      <c r="AK55" s="11"/>
      <c r="AL55" s="11"/>
      <c r="AM55" s="11"/>
      <c r="AN55" s="11"/>
      <c r="AO55" s="11"/>
      <c r="AP55" s="11"/>
    </row>
    <row r="56" spans="2:42" s="202" customFormat="1" x14ac:dyDescent="0.25">
      <c r="B56" s="300"/>
      <c r="C56" s="322" t="s">
        <v>206</v>
      </c>
      <c r="D56" s="204"/>
      <c r="E56" s="204"/>
      <c r="F56" s="317"/>
      <c r="G56" s="365">
        <f>SUM(G41:G55)</f>
        <v>0</v>
      </c>
      <c r="H56" s="147"/>
      <c r="I56" s="147"/>
      <c r="J56" s="148"/>
      <c r="K56" s="148"/>
      <c r="L56" s="148"/>
      <c r="M56" s="148"/>
      <c r="N56" s="148"/>
      <c r="O56" s="148"/>
      <c r="P56" s="148"/>
      <c r="Q56" s="148"/>
      <c r="R56" s="148"/>
      <c r="S56" s="148"/>
      <c r="T56" s="148"/>
      <c r="U56" s="148"/>
      <c r="V56" s="148"/>
      <c r="W56" s="148"/>
      <c r="X56" s="148"/>
      <c r="Y56" s="148"/>
      <c r="Z56" s="148"/>
      <c r="AA56" s="148"/>
      <c r="AB56" s="148"/>
      <c r="AC56" s="148"/>
      <c r="AD56" s="148"/>
      <c r="AE56" s="148"/>
      <c r="AF56" s="148"/>
      <c r="AG56" s="148"/>
      <c r="AH56" s="148"/>
      <c r="AI56" s="148"/>
      <c r="AJ56" s="148"/>
      <c r="AK56" s="148"/>
      <c r="AL56" s="148"/>
      <c r="AM56" s="148"/>
      <c r="AN56" s="148"/>
      <c r="AO56" s="148"/>
      <c r="AP56" s="148"/>
    </row>
    <row r="57" spans="2:42" x14ac:dyDescent="0.25">
      <c r="B57" s="209"/>
      <c r="C57" s="321"/>
      <c r="D57" s="203"/>
      <c r="E57" s="203"/>
      <c r="F57" s="315"/>
      <c r="G57" s="367"/>
      <c r="H57" s="15"/>
      <c r="I57" s="15"/>
      <c r="J57" s="11"/>
      <c r="K57" s="11"/>
      <c r="L57" s="11"/>
      <c r="M57" s="11"/>
      <c r="N57" s="11"/>
      <c r="O57" s="11"/>
      <c r="P57" s="11"/>
      <c r="Q57" s="11"/>
      <c r="R57" s="11"/>
      <c r="S57" s="11"/>
      <c r="T57" s="11"/>
      <c r="U57" s="11"/>
      <c r="V57" s="11"/>
      <c r="W57" s="11"/>
      <c r="X57" s="11"/>
      <c r="Y57" s="11"/>
      <c r="Z57" s="11"/>
      <c r="AA57" s="11"/>
      <c r="AB57" s="11"/>
      <c r="AC57" s="11"/>
      <c r="AD57" s="11"/>
      <c r="AE57" s="11"/>
      <c r="AF57" s="11"/>
      <c r="AG57" s="11"/>
      <c r="AH57" s="11"/>
      <c r="AI57" s="11"/>
      <c r="AJ57" s="11"/>
      <c r="AK57" s="11"/>
      <c r="AL57" s="11"/>
      <c r="AM57" s="11"/>
      <c r="AN57" s="11"/>
      <c r="AO57" s="11"/>
      <c r="AP57" s="11"/>
    </row>
    <row r="58" spans="2:42" ht="14.4" x14ac:dyDescent="0.3">
      <c r="B58" s="209">
        <v>95100</v>
      </c>
      <c r="C58" s="203" t="s">
        <v>238</v>
      </c>
      <c r="D58" s="203"/>
      <c r="E58" s="203"/>
      <c r="F58" s="450"/>
      <c r="G58" s="367">
        <f>ROUND(Payroll!M62,-1)</f>
        <v>0</v>
      </c>
      <c r="H58" s="379" t="s">
        <v>288</v>
      </c>
      <c r="I58" s="15"/>
      <c r="J58" s="11"/>
      <c r="K58" s="11"/>
      <c r="L58" s="11"/>
      <c r="M58" s="11"/>
      <c r="N58" s="11"/>
      <c r="O58" s="11"/>
      <c r="P58" s="11"/>
      <c r="Q58" s="11"/>
      <c r="R58" s="11"/>
      <c r="S58" s="11"/>
      <c r="T58" s="11"/>
      <c r="U58" s="11"/>
      <c r="V58" s="11"/>
      <c r="W58" s="11"/>
      <c r="X58" s="11"/>
      <c r="Y58" s="11"/>
      <c r="Z58" s="11"/>
      <c r="AA58" s="11"/>
      <c r="AB58" s="11"/>
      <c r="AC58" s="11"/>
      <c r="AD58" s="11"/>
      <c r="AE58" s="11"/>
      <c r="AF58" s="11"/>
      <c r="AG58" s="11"/>
      <c r="AH58" s="11"/>
      <c r="AI58" s="11"/>
      <c r="AJ58" s="11"/>
      <c r="AK58" s="11"/>
      <c r="AL58" s="11"/>
      <c r="AM58" s="11"/>
      <c r="AN58" s="11"/>
      <c r="AO58" s="11"/>
      <c r="AP58" s="11"/>
    </row>
    <row r="59" spans="2:42" ht="14.4" x14ac:dyDescent="0.3">
      <c r="B59" s="209">
        <v>95500</v>
      </c>
      <c r="C59" s="203" t="s">
        <v>148</v>
      </c>
      <c r="D59" s="203"/>
      <c r="E59" s="203"/>
      <c r="F59" s="450"/>
      <c r="G59" s="367">
        <f>ROUND('Emp. Benefits'!J49,-1)</f>
        <v>0</v>
      </c>
      <c r="H59" s="379" t="s">
        <v>288</v>
      </c>
      <c r="I59" s="15"/>
      <c r="J59" s="11"/>
      <c r="K59" s="11"/>
      <c r="L59" s="11"/>
      <c r="M59" s="11"/>
      <c r="N59" s="11"/>
      <c r="O59" s="11"/>
      <c r="P59" s="11"/>
      <c r="Q59" s="11"/>
      <c r="R59" s="11"/>
      <c r="S59" s="11"/>
      <c r="T59" s="11"/>
      <c r="U59" s="11"/>
      <c r="V59" s="11"/>
      <c r="W59" s="11"/>
      <c r="X59" s="11"/>
      <c r="Y59" s="11"/>
      <c r="Z59" s="11"/>
      <c r="AA59" s="11"/>
      <c r="AB59" s="11"/>
      <c r="AC59" s="11"/>
      <c r="AD59" s="11"/>
      <c r="AE59" s="11"/>
      <c r="AF59" s="11"/>
      <c r="AG59" s="11"/>
      <c r="AH59" s="11"/>
      <c r="AI59" s="11"/>
      <c r="AJ59" s="11"/>
      <c r="AK59" s="11"/>
      <c r="AL59" s="11"/>
      <c r="AM59" s="11"/>
      <c r="AN59" s="11"/>
      <c r="AO59" s="11"/>
      <c r="AP59" s="11"/>
    </row>
    <row r="60" spans="2:42" ht="14.4" x14ac:dyDescent="0.3">
      <c r="B60" s="209">
        <v>95200</v>
      </c>
      <c r="C60" s="203" t="s">
        <v>539</v>
      </c>
      <c r="D60" s="203"/>
      <c r="E60" s="203"/>
      <c r="F60" s="450"/>
      <c r="G60" s="367">
        <f>ROUND(E417,-1)</f>
        <v>0</v>
      </c>
      <c r="H60" s="379" t="s">
        <v>288</v>
      </c>
      <c r="I60" s="15"/>
      <c r="J60" s="11"/>
      <c r="K60" s="11"/>
      <c r="L60" s="11"/>
      <c r="M60" s="11"/>
      <c r="N60" s="11"/>
      <c r="O60" s="11"/>
      <c r="P60" s="11"/>
      <c r="Q60" s="11"/>
      <c r="R60" s="11"/>
      <c r="S60" s="11"/>
      <c r="T60" s="11"/>
      <c r="U60" s="11"/>
      <c r="V60" s="11"/>
      <c r="W60" s="11"/>
      <c r="X60" s="11"/>
      <c r="Y60" s="11"/>
      <c r="Z60" s="11"/>
      <c r="AA60" s="11"/>
      <c r="AB60" s="11"/>
      <c r="AC60" s="11"/>
      <c r="AD60" s="11"/>
      <c r="AE60" s="11"/>
      <c r="AF60" s="11"/>
      <c r="AG60" s="11"/>
      <c r="AH60" s="11"/>
      <c r="AI60" s="11"/>
      <c r="AJ60" s="11"/>
      <c r="AK60" s="11"/>
      <c r="AL60" s="11"/>
      <c r="AM60" s="11"/>
      <c r="AN60" s="11"/>
      <c r="AO60" s="11"/>
      <c r="AP60" s="11"/>
    </row>
    <row r="61" spans="2:42" ht="14.4" x14ac:dyDescent="0.3">
      <c r="B61" s="209">
        <v>95300</v>
      </c>
      <c r="C61" s="203" t="s">
        <v>540</v>
      </c>
      <c r="D61" s="203"/>
      <c r="E61" s="203"/>
      <c r="F61" s="450"/>
      <c r="G61" s="449">
        <f>ROUND(E427,-1)</f>
        <v>0</v>
      </c>
      <c r="H61" s="379" t="s">
        <v>288</v>
      </c>
      <c r="I61" s="15"/>
      <c r="J61" s="11"/>
      <c r="K61" s="11"/>
      <c r="L61" s="11"/>
      <c r="M61" s="11"/>
      <c r="N61" s="11"/>
      <c r="O61" s="11"/>
      <c r="P61" s="11"/>
      <c r="Q61" s="11"/>
      <c r="R61" s="11"/>
      <c r="S61" s="11"/>
      <c r="T61" s="11"/>
      <c r="U61" s="11"/>
      <c r="V61" s="11"/>
      <c r="W61" s="11"/>
      <c r="X61" s="11"/>
      <c r="Y61" s="11"/>
      <c r="Z61" s="11"/>
      <c r="AA61" s="11"/>
      <c r="AB61" s="11"/>
      <c r="AC61" s="11"/>
      <c r="AD61" s="11"/>
      <c r="AE61" s="11"/>
      <c r="AF61" s="11"/>
      <c r="AG61" s="11"/>
      <c r="AH61" s="11"/>
      <c r="AI61" s="11"/>
      <c r="AJ61" s="11"/>
      <c r="AK61" s="11"/>
      <c r="AL61" s="11"/>
      <c r="AM61" s="11"/>
      <c r="AN61" s="11"/>
      <c r="AO61" s="11"/>
      <c r="AP61" s="11"/>
    </row>
    <row r="62" spans="2:42" s="202" customFormat="1" x14ac:dyDescent="0.25">
      <c r="B62" s="300"/>
      <c r="C62" s="152" t="s">
        <v>209</v>
      </c>
      <c r="D62" s="204"/>
      <c r="E62" s="204"/>
      <c r="F62" s="451"/>
      <c r="G62" s="365">
        <f>SUM(G58:G61)</f>
        <v>0</v>
      </c>
      <c r="H62" s="147"/>
      <c r="I62" s="147"/>
      <c r="J62" s="148"/>
      <c r="K62" s="148"/>
      <c r="L62" s="148"/>
      <c r="M62" s="148"/>
      <c r="N62" s="148"/>
      <c r="O62" s="148"/>
      <c r="P62" s="148"/>
      <c r="Q62" s="148"/>
      <c r="R62" s="148"/>
      <c r="S62" s="148"/>
      <c r="T62" s="148"/>
      <c r="U62" s="148"/>
      <c r="V62" s="148"/>
      <c r="W62" s="148"/>
      <c r="X62" s="148"/>
      <c r="Y62" s="148"/>
      <c r="Z62" s="148"/>
      <c r="AA62" s="148"/>
      <c r="AB62" s="148"/>
      <c r="AC62" s="148"/>
      <c r="AD62" s="148"/>
      <c r="AE62" s="148"/>
      <c r="AF62" s="148"/>
      <c r="AG62" s="148"/>
      <c r="AH62" s="148"/>
      <c r="AI62" s="148"/>
      <c r="AJ62" s="148"/>
      <c r="AK62" s="148"/>
      <c r="AL62" s="148"/>
      <c r="AM62" s="148"/>
      <c r="AN62" s="148"/>
      <c r="AO62" s="148"/>
      <c r="AP62" s="148"/>
    </row>
    <row r="63" spans="2:42" x14ac:dyDescent="0.25">
      <c r="B63" s="209"/>
      <c r="C63" s="21"/>
      <c r="D63" s="203"/>
      <c r="E63" s="203"/>
      <c r="F63" s="450"/>
      <c r="G63" s="367"/>
      <c r="H63" s="15"/>
      <c r="I63" s="15"/>
      <c r="J63" s="11"/>
      <c r="K63" s="11"/>
      <c r="L63" s="11"/>
      <c r="M63" s="11"/>
      <c r="N63" s="11"/>
      <c r="O63" s="11"/>
      <c r="P63" s="11"/>
      <c r="Q63" s="11"/>
      <c r="R63" s="11"/>
      <c r="S63" s="11"/>
      <c r="T63" s="11"/>
      <c r="U63" s="11"/>
      <c r="V63" s="11"/>
      <c r="W63" s="11"/>
      <c r="X63" s="11"/>
      <c r="Y63" s="11"/>
      <c r="Z63" s="11"/>
      <c r="AA63" s="11"/>
      <c r="AB63" s="11"/>
      <c r="AC63" s="11"/>
      <c r="AD63" s="11"/>
      <c r="AE63" s="11"/>
      <c r="AF63" s="11"/>
      <c r="AG63" s="11"/>
      <c r="AH63" s="11"/>
      <c r="AI63" s="11"/>
      <c r="AJ63" s="11"/>
      <c r="AK63" s="11"/>
      <c r="AL63" s="11"/>
      <c r="AM63" s="11"/>
      <c r="AN63" s="11"/>
      <c r="AO63" s="11"/>
      <c r="AP63" s="11"/>
    </row>
    <row r="64" spans="2:42" x14ac:dyDescent="0.25">
      <c r="B64" s="209"/>
      <c r="C64" s="323" t="s">
        <v>538</v>
      </c>
      <c r="D64" s="203"/>
      <c r="E64" s="203"/>
      <c r="F64" s="450"/>
      <c r="G64" s="367"/>
      <c r="H64" s="15"/>
      <c r="I64" s="15"/>
      <c r="J64" s="11"/>
      <c r="K64" s="11"/>
      <c r="L64" s="11"/>
      <c r="M64" s="11"/>
      <c r="N64" s="11"/>
      <c r="O64" s="11"/>
      <c r="P64" s="11"/>
      <c r="Q64" s="11"/>
      <c r="R64" s="11"/>
      <c r="S64" s="11"/>
      <c r="T64" s="11"/>
      <c r="U64" s="11"/>
      <c r="V64" s="11"/>
      <c r="W64" s="11"/>
      <c r="X64" s="11"/>
      <c r="Y64" s="11"/>
      <c r="Z64" s="11"/>
      <c r="AA64" s="11"/>
      <c r="AB64" s="11"/>
      <c r="AC64" s="11"/>
      <c r="AD64" s="11"/>
      <c r="AE64" s="11"/>
      <c r="AF64" s="11"/>
      <c r="AG64" s="11"/>
      <c r="AH64" s="11"/>
      <c r="AI64" s="11"/>
      <c r="AJ64" s="11"/>
      <c r="AK64" s="11"/>
      <c r="AL64" s="11"/>
      <c r="AM64" s="11"/>
      <c r="AN64" s="11"/>
      <c r="AO64" s="11"/>
      <c r="AP64" s="11"/>
    </row>
    <row r="65" spans="2:42" ht="15.6" x14ac:dyDescent="0.4">
      <c r="B65" s="209">
        <v>96110</v>
      </c>
      <c r="C65" s="360" t="s">
        <v>101</v>
      </c>
      <c r="D65" s="203"/>
      <c r="E65" s="203"/>
      <c r="F65" s="319">
        <f>ROUND(D436,-1)</f>
        <v>0</v>
      </c>
      <c r="G65" s="366"/>
      <c r="H65" s="379" t="s">
        <v>288</v>
      </c>
      <c r="I65" s="15"/>
      <c r="J65" s="11"/>
      <c r="K65" s="11"/>
      <c r="L65" s="11"/>
      <c r="M65" s="11"/>
      <c r="N65" s="11"/>
      <c r="O65" s="11"/>
      <c r="P65" s="11"/>
      <c r="Q65" s="11"/>
      <c r="R65" s="11"/>
      <c r="S65" s="11"/>
      <c r="T65" s="11"/>
      <c r="U65" s="11"/>
      <c r="V65" s="11"/>
      <c r="W65" s="11"/>
      <c r="X65" s="11"/>
      <c r="Y65" s="11"/>
      <c r="Z65" s="11"/>
      <c r="AA65" s="11"/>
      <c r="AB65" s="11"/>
      <c r="AC65" s="11"/>
      <c r="AD65" s="11"/>
      <c r="AE65" s="11"/>
      <c r="AF65" s="11"/>
      <c r="AG65" s="11"/>
      <c r="AH65" s="11"/>
      <c r="AI65" s="11"/>
      <c r="AJ65" s="11"/>
      <c r="AK65" s="11"/>
      <c r="AL65" s="11"/>
      <c r="AM65" s="11"/>
      <c r="AN65" s="11"/>
      <c r="AO65" s="11"/>
      <c r="AP65" s="11"/>
    </row>
    <row r="66" spans="2:42" ht="14.4" x14ac:dyDescent="0.3">
      <c r="B66" s="209">
        <v>96120</v>
      </c>
      <c r="C66" s="360" t="s">
        <v>536</v>
      </c>
      <c r="D66" s="203"/>
      <c r="E66" s="203"/>
      <c r="F66" s="319">
        <f>ROUND(E436,-1)</f>
        <v>0</v>
      </c>
      <c r="G66" s="367"/>
      <c r="H66" s="379" t="s">
        <v>288</v>
      </c>
      <c r="I66" s="15"/>
      <c r="J66" s="11"/>
      <c r="K66" s="11"/>
      <c r="L66" s="11"/>
      <c r="M66" s="11"/>
      <c r="N66" s="11"/>
      <c r="O66" s="11"/>
      <c r="P66" s="11"/>
      <c r="Q66" s="11"/>
      <c r="R66" s="11"/>
      <c r="S66" s="11"/>
      <c r="T66" s="11"/>
      <c r="U66" s="11"/>
      <c r="V66" s="11"/>
      <c r="W66" s="11"/>
      <c r="X66" s="11"/>
      <c r="Y66" s="11"/>
      <c r="Z66" s="11"/>
      <c r="AA66" s="11"/>
      <c r="AB66" s="11"/>
      <c r="AC66" s="11"/>
      <c r="AD66" s="11"/>
      <c r="AE66" s="11"/>
      <c r="AF66" s="11"/>
      <c r="AG66" s="11"/>
      <c r="AH66" s="11"/>
      <c r="AI66" s="11"/>
      <c r="AJ66" s="11"/>
      <c r="AK66" s="11"/>
      <c r="AL66" s="11"/>
      <c r="AM66" s="11"/>
      <c r="AN66" s="11"/>
      <c r="AO66" s="11"/>
      <c r="AP66" s="11"/>
    </row>
    <row r="67" spans="2:42" ht="14.4" x14ac:dyDescent="0.3">
      <c r="B67" s="209">
        <v>96130</v>
      </c>
      <c r="C67" s="360" t="s">
        <v>537</v>
      </c>
      <c r="D67" s="203"/>
      <c r="E67" s="203"/>
      <c r="F67" s="319">
        <f>ROUND(F436,-1)</f>
        <v>0</v>
      </c>
      <c r="G67" s="367"/>
      <c r="H67" s="379" t="s">
        <v>288</v>
      </c>
      <c r="I67" s="15"/>
      <c r="J67" s="11"/>
      <c r="K67" s="11"/>
      <c r="L67" s="11"/>
      <c r="M67" s="11"/>
      <c r="N67" s="11"/>
      <c r="O67" s="11"/>
      <c r="P67" s="11"/>
      <c r="Q67" s="11"/>
      <c r="R67" s="11"/>
      <c r="S67" s="11"/>
      <c r="T67" s="11"/>
      <c r="U67" s="11"/>
      <c r="V67" s="11"/>
      <c r="W67" s="11"/>
      <c r="X67" s="11"/>
      <c r="Y67" s="11"/>
      <c r="Z67" s="11"/>
      <c r="AA67" s="11"/>
      <c r="AB67" s="11"/>
      <c r="AC67" s="11"/>
      <c r="AD67" s="11"/>
      <c r="AE67" s="11"/>
      <c r="AF67" s="11"/>
      <c r="AG67" s="11"/>
      <c r="AH67" s="11"/>
      <c r="AI67" s="11"/>
      <c r="AJ67" s="11"/>
      <c r="AK67" s="11"/>
      <c r="AL67" s="11"/>
      <c r="AM67" s="11"/>
      <c r="AN67" s="11"/>
      <c r="AO67" s="11"/>
      <c r="AP67" s="11"/>
    </row>
    <row r="68" spans="2:42" ht="14.4" x14ac:dyDescent="0.3">
      <c r="B68" s="209">
        <v>96140</v>
      </c>
      <c r="C68" s="360" t="s">
        <v>198</v>
      </c>
      <c r="D68" s="203"/>
      <c r="E68" s="203"/>
      <c r="F68" s="320">
        <f>ROUND(G436,-1)</f>
        <v>0</v>
      </c>
      <c r="G68" s="367"/>
      <c r="H68" s="379" t="s">
        <v>288</v>
      </c>
      <c r="I68" s="15"/>
      <c r="J68" s="11"/>
      <c r="K68" s="11"/>
      <c r="L68" s="11"/>
      <c r="M68" s="11"/>
      <c r="N68" s="11"/>
      <c r="O68" s="11"/>
      <c r="P68" s="11"/>
      <c r="Q68" s="11"/>
      <c r="R68" s="11"/>
      <c r="S68" s="11"/>
      <c r="T68" s="11"/>
      <c r="U68" s="11"/>
      <c r="V68" s="11"/>
      <c r="W68" s="11"/>
      <c r="X68" s="11"/>
      <c r="Y68" s="11"/>
      <c r="Z68" s="11"/>
      <c r="AA68" s="11"/>
      <c r="AB68" s="11"/>
      <c r="AC68" s="11"/>
      <c r="AD68" s="11"/>
      <c r="AE68" s="11"/>
      <c r="AF68" s="11"/>
      <c r="AG68" s="11"/>
      <c r="AH68" s="11"/>
      <c r="AI68" s="11"/>
      <c r="AJ68" s="11"/>
      <c r="AK68" s="11"/>
      <c r="AL68" s="11"/>
      <c r="AM68" s="11"/>
      <c r="AN68" s="11"/>
      <c r="AO68" s="11"/>
      <c r="AP68" s="11"/>
    </row>
    <row r="69" spans="2:42" s="202" customFormat="1" x14ac:dyDescent="0.25">
      <c r="B69" s="300">
        <v>96100</v>
      </c>
      <c r="C69" s="324" t="s">
        <v>386</v>
      </c>
      <c r="D69" s="204"/>
      <c r="E69" s="204"/>
      <c r="F69" s="455"/>
      <c r="G69" s="456">
        <f>SUM(F65:F68)</f>
        <v>0</v>
      </c>
      <c r="H69" s="147"/>
      <c r="I69" s="147"/>
      <c r="J69" s="148"/>
      <c r="K69" s="148"/>
      <c r="L69" s="148"/>
      <c r="M69" s="148"/>
      <c r="N69" s="148"/>
      <c r="O69" s="148"/>
      <c r="P69" s="148"/>
      <c r="Q69" s="148"/>
      <c r="R69" s="148"/>
      <c r="S69" s="148"/>
      <c r="T69" s="148"/>
      <c r="U69" s="148"/>
      <c r="V69" s="148"/>
      <c r="W69" s="148"/>
      <c r="X69" s="148"/>
      <c r="Y69" s="148"/>
      <c r="Z69" s="148"/>
      <c r="AA69" s="148"/>
      <c r="AB69" s="148"/>
      <c r="AC69" s="148"/>
      <c r="AD69" s="148"/>
      <c r="AE69" s="148"/>
      <c r="AF69" s="148"/>
      <c r="AG69" s="148"/>
      <c r="AH69" s="148"/>
      <c r="AI69" s="148"/>
      <c r="AJ69" s="148"/>
      <c r="AK69" s="148"/>
      <c r="AL69" s="148"/>
      <c r="AM69" s="148"/>
      <c r="AN69" s="148"/>
      <c r="AO69" s="148"/>
      <c r="AP69" s="148"/>
    </row>
    <row r="70" spans="2:42" x14ac:dyDescent="0.25">
      <c r="B70" s="209"/>
      <c r="C70" s="326"/>
      <c r="D70" s="203"/>
      <c r="E70" s="203"/>
      <c r="F70" s="457"/>
      <c r="G70" s="449"/>
      <c r="H70" s="15"/>
      <c r="I70" s="15"/>
      <c r="J70" s="11"/>
      <c r="K70" s="11"/>
      <c r="L70" s="11"/>
      <c r="M70" s="11"/>
      <c r="N70" s="11"/>
      <c r="O70" s="11"/>
      <c r="P70" s="11"/>
      <c r="Q70" s="11"/>
      <c r="R70" s="11"/>
      <c r="S70" s="11"/>
      <c r="T70" s="11"/>
      <c r="U70" s="11"/>
      <c r="V70" s="11"/>
      <c r="W70" s="11"/>
      <c r="X70" s="11"/>
      <c r="Y70" s="11"/>
      <c r="Z70" s="11"/>
      <c r="AA70" s="11"/>
      <c r="AB70" s="11"/>
      <c r="AC70" s="11"/>
      <c r="AD70" s="11"/>
      <c r="AE70" s="11"/>
      <c r="AF70" s="11"/>
      <c r="AG70" s="11"/>
      <c r="AH70" s="11"/>
      <c r="AI70" s="11"/>
      <c r="AJ70" s="11"/>
      <c r="AK70" s="11"/>
      <c r="AL70" s="11"/>
      <c r="AM70" s="11"/>
      <c r="AN70" s="11"/>
      <c r="AO70" s="11"/>
      <c r="AP70" s="11"/>
    </row>
    <row r="71" spans="2:42" x14ac:dyDescent="0.25">
      <c r="B71" s="209">
        <v>96200</v>
      </c>
      <c r="C71" s="211" t="s">
        <v>174</v>
      </c>
      <c r="D71" s="203"/>
      <c r="F71" s="457"/>
      <c r="G71" s="437">
        <v>0</v>
      </c>
      <c r="H71" s="15"/>
      <c r="I71" s="15"/>
      <c r="J71" s="11"/>
      <c r="K71" s="11"/>
      <c r="L71" s="11"/>
      <c r="M71" s="11"/>
      <c r="N71" s="11"/>
      <c r="O71" s="11"/>
      <c r="P71" s="11"/>
      <c r="Q71" s="11"/>
      <c r="R71" s="11"/>
      <c r="S71" s="11"/>
      <c r="T71" s="11"/>
      <c r="U71" s="11"/>
      <c r="V71" s="11"/>
      <c r="W71" s="11"/>
      <c r="X71" s="11"/>
      <c r="Y71" s="11"/>
      <c r="Z71" s="11"/>
      <c r="AA71" s="11"/>
      <c r="AB71" s="11"/>
      <c r="AC71" s="11"/>
      <c r="AD71" s="11"/>
      <c r="AE71" s="11"/>
      <c r="AF71" s="11"/>
      <c r="AG71" s="11"/>
      <c r="AH71" s="11"/>
      <c r="AI71" s="11"/>
      <c r="AJ71" s="11"/>
      <c r="AK71" s="11"/>
      <c r="AL71" s="11"/>
      <c r="AM71" s="11"/>
      <c r="AN71" s="11"/>
      <c r="AO71" s="11"/>
      <c r="AP71" s="11"/>
    </row>
    <row r="72" spans="2:42" x14ac:dyDescent="0.25">
      <c r="B72" s="209">
        <v>96210</v>
      </c>
      <c r="C72" s="211" t="s">
        <v>108</v>
      </c>
      <c r="D72" s="203"/>
      <c r="F72" s="327"/>
      <c r="G72" s="437">
        <v>0</v>
      </c>
      <c r="H72" s="15"/>
      <c r="I72" s="15"/>
      <c r="J72" s="11"/>
      <c r="K72" s="11"/>
      <c r="L72" s="11"/>
      <c r="M72" s="11"/>
      <c r="N72" s="11"/>
      <c r="O72" s="11"/>
      <c r="P72" s="11"/>
      <c r="Q72" s="11"/>
      <c r="R72" s="11"/>
      <c r="S72" s="11"/>
      <c r="T72" s="11"/>
      <c r="U72" s="11"/>
      <c r="V72" s="11"/>
      <c r="W72" s="11"/>
      <c r="X72" s="11"/>
      <c r="Y72" s="11"/>
      <c r="Z72" s="11"/>
      <c r="AA72" s="11"/>
      <c r="AB72" s="11"/>
      <c r="AC72" s="11"/>
      <c r="AD72" s="11"/>
      <c r="AE72" s="11"/>
      <c r="AF72" s="11"/>
      <c r="AG72" s="11"/>
      <c r="AH72" s="11"/>
      <c r="AI72" s="11"/>
      <c r="AJ72" s="11"/>
      <c r="AK72" s="11"/>
      <c r="AL72" s="11"/>
      <c r="AM72" s="11"/>
      <c r="AN72" s="11"/>
      <c r="AO72" s="11"/>
      <c r="AP72" s="11"/>
    </row>
    <row r="73" spans="2:42" x14ac:dyDescent="0.25">
      <c r="B73" s="209">
        <v>96600</v>
      </c>
      <c r="C73" s="362" t="s">
        <v>617</v>
      </c>
      <c r="D73" s="203"/>
      <c r="F73" s="327"/>
      <c r="G73" s="434">
        <v>0</v>
      </c>
      <c r="H73" s="15"/>
      <c r="I73" s="15"/>
      <c r="J73" s="11"/>
      <c r="K73" s="11"/>
      <c r="L73" s="11"/>
      <c r="M73" s="11"/>
      <c r="N73" s="11"/>
      <c r="O73" s="11"/>
      <c r="P73" s="11"/>
      <c r="Q73" s="11"/>
      <c r="R73" s="11"/>
      <c r="S73" s="11"/>
      <c r="T73" s="11"/>
      <c r="U73" s="11"/>
      <c r="V73" s="11"/>
      <c r="W73" s="11"/>
      <c r="X73" s="11"/>
      <c r="Y73" s="11"/>
      <c r="Z73" s="11"/>
      <c r="AA73" s="11"/>
      <c r="AB73" s="11"/>
      <c r="AC73" s="11"/>
      <c r="AD73" s="11"/>
      <c r="AE73" s="11"/>
      <c r="AF73" s="11"/>
      <c r="AG73" s="11"/>
      <c r="AH73" s="11"/>
      <c r="AI73" s="11"/>
      <c r="AJ73" s="11"/>
      <c r="AK73" s="11"/>
      <c r="AL73" s="11"/>
      <c r="AM73" s="11"/>
      <c r="AN73" s="11"/>
      <c r="AO73" s="11"/>
      <c r="AP73" s="11"/>
    </row>
    <row r="74" spans="2:42" s="202" customFormat="1" x14ac:dyDescent="0.25">
      <c r="B74" s="300"/>
      <c r="C74" s="324" t="s">
        <v>616</v>
      </c>
      <c r="D74" s="204"/>
      <c r="E74" s="204"/>
      <c r="F74" s="325"/>
      <c r="G74" s="372">
        <f>SUM(G71:G73)</f>
        <v>0</v>
      </c>
      <c r="H74" s="147"/>
      <c r="I74" s="147"/>
      <c r="J74" s="148"/>
      <c r="K74" s="148"/>
      <c r="L74" s="148"/>
      <c r="M74" s="148"/>
      <c r="N74" s="148"/>
      <c r="O74" s="148"/>
      <c r="P74" s="148"/>
      <c r="Q74" s="148"/>
      <c r="R74" s="148"/>
      <c r="S74" s="148"/>
      <c r="T74" s="148"/>
      <c r="U74" s="148"/>
      <c r="V74" s="148"/>
      <c r="W74" s="148"/>
      <c r="X74" s="148"/>
      <c r="Y74" s="148"/>
      <c r="Z74" s="148"/>
      <c r="AA74" s="148"/>
      <c r="AB74" s="148"/>
      <c r="AC74" s="148"/>
      <c r="AD74" s="148"/>
      <c r="AE74" s="148"/>
      <c r="AF74" s="148"/>
      <c r="AG74" s="148"/>
      <c r="AH74" s="148"/>
      <c r="AI74" s="148"/>
      <c r="AJ74" s="148"/>
      <c r="AK74" s="148"/>
      <c r="AL74" s="148"/>
      <c r="AM74" s="148"/>
      <c r="AN74" s="148"/>
      <c r="AO74" s="148"/>
      <c r="AP74" s="148"/>
    </row>
    <row r="75" spans="2:42" x14ac:dyDescent="0.25">
      <c r="B75" s="209"/>
      <c r="C75" s="326"/>
      <c r="D75" s="203"/>
      <c r="E75" s="203"/>
      <c r="F75" s="328"/>
      <c r="G75" s="375"/>
      <c r="H75" s="15"/>
      <c r="I75" s="15"/>
      <c r="J75" s="11"/>
      <c r="K75" s="11"/>
      <c r="L75" s="11"/>
      <c r="M75" s="11"/>
      <c r="N75" s="11"/>
      <c r="O75" s="11"/>
      <c r="P75" s="11"/>
      <c r="Q75" s="11"/>
      <c r="R75" s="11"/>
      <c r="S75" s="11"/>
      <c r="T75" s="11"/>
      <c r="U75" s="11"/>
      <c r="V75" s="11"/>
      <c r="W75" s="11"/>
      <c r="X75" s="11"/>
      <c r="Y75" s="11"/>
      <c r="Z75" s="11"/>
      <c r="AA75" s="11"/>
      <c r="AB75" s="11"/>
      <c r="AC75" s="11"/>
      <c r="AD75" s="11"/>
      <c r="AE75" s="11"/>
      <c r="AF75" s="11"/>
      <c r="AG75" s="11"/>
      <c r="AH75" s="11"/>
      <c r="AI75" s="11"/>
      <c r="AJ75" s="11"/>
      <c r="AK75" s="11"/>
      <c r="AL75" s="11"/>
      <c r="AM75" s="11"/>
      <c r="AN75" s="11"/>
      <c r="AO75" s="11"/>
      <c r="AP75" s="11"/>
    </row>
    <row r="76" spans="2:42" x14ac:dyDescent="0.25">
      <c r="B76" s="209"/>
      <c r="C76" s="357" t="s">
        <v>113</v>
      </c>
      <c r="D76" s="203"/>
      <c r="E76" s="203"/>
      <c r="F76" s="315"/>
      <c r="G76" s="372">
        <f>G74+G69+G62+G56+G39+G31+G25</f>
        <v>0</v>
      </c>
      <c r="H76" s="32"/>
      <c r="I76" s="32"/>
      <c r="J76" s="11"/>
      <c r="K76" s="11"/>
      <c r="L76" s="11"/>
      <c r="M76" s="11"/>
      <c r="N76" s="11"/>
      <c r="O76" s="11"/>
      <c r="P76" s="11"/>
      <c r="Q76" s="11"/>
      <c r="R76" s="11"/>
      <c r="S76" s="11"/>
      <c r="T76" s="11"/>
      <c r="U76" s="11"/>
      <c r="V76" s="11"/>
      <c r="W76" s="11"/>
      <c r="X76" s="11"/>
      <c r="Y76" s="11"/>
      <c r="Z76" s="11"/>
      <c r="AA76" s="11"/>
      <c r="AB76" s="11"/>
      <c r="AC76" s="11"/>
      <c r="AD76" s="11"/>
      <c r="AE76" s="11"/>
      <c r="AF76" s="11"/>
      <c r="AG76" s="11"/>
      <c r="AH76" s="11"/>
      <c r="AI76" s="11"/>
      <c r="AJ76" s="11"/>
      <c r="AK76" s="11"/>
      <c r="AL76" s="11"/>
      <c r="AM76" s="11"/>
      <c r="AN76" s="11"/>
      <c r="AO76" s="11"/>
      <c r="AP76" s="11"/>
    </row>
    <row r="77" spans="2:42" x14ac:dyDescent="0.25">
      <c r="B77" s="209"/>
      <c r="C77" s="25"/>
      <c r="D77" s="203"/>
      <c r="E77" s="203"/>
      <c r="F77" s="315"/>
      <c r="G77" s="376"/>
      <c r="H77" s="32"/>
      <c r="I77" s="32"/>
      <c r="J77" s="11"/>
      <c r="K77" s="11"/>
      <c r="L77" s="11"/>
      <c r="M77" s="11"/>
      <c r="N77" s="11"/>
      <c r="O77" s="11"/>
      <c r="P77" s="11"/>
      <c r="Q77" s="11"/>
      <c r="R77" s="11"/>
      <c r="S77" s="11"/>
      <c r="T77" s="11"/>
      <c r="U77" s="11"/>
      <c r="V77" s="11"/>
      <c r="W77" s="11"/>
      <c r="X77" s="11"/>
      <c r="Y77" s="11"/>
      <c r="Z77" s="11"/>
      <c r="AA77" s="11"/>
      <c r="AB77" s="11"/>
      <c r="AC77" s="11"/>
      <c r="AD77" s="11"/>
      <c r="AE77" s="11"/>
      <c r="AF77" s="11"/>
      <c r="AG77" s="11"/>
      <c r="AH77" s="11"/>
      <c r="AI77" s="11"/>
      <c r="AJ77" s="11"/>
      <c r="AK77" s="11"/>
      <c r="AL77" s="11"/>
      <c r="AM77" s="11"/>
      <c r="AN77" s="11"/>
      <c r="AO77" s="11"/>
      <c r="AP77" s="11"/>
    </row>
    <row r="78" spans="2:42" ht="17.399999999999999" x14ac:dyDescent="0.55000000000000004">
      <c r="B78" s="212"/>
      <c r="C78" s="23" t="s">
        <v>243</v>
      </c>
      <c r="D78" s="25"/>
      <c r="E78" s="154"/>
      <c r="F78" s="377"/>
      <c r="G78" s="374">
        <f>G14-G76</f>
        <v>0</v>
      </c>
      <c r="H78" s="11"/>
      <c r="I78" s="11"/>
      <c r="J78" s="11"/>
      <c r="K78" s="11"/>
      <c r="L78" s="11"/>
      <c r="M78" s="11"/>
      <c r="N78" s="11"/>
      <c r="O78" s="11"/>
      <c r="P78" s="11"/>
      <c r="Q78" s="11"/>
      <c r="R78" s="11"/>
      <c r="S78" s="11"/>
      <c r="T78" s="11"/>
      <c r="U78" s="11"/>
      <c r="V78" s="11"/>
      <c r="W78" s="11"/>
      <c r="X78" s="11"/>
      <c r="Y78" s="11"/>
      <c r="Z78" s="11"/>
      <c r="AA78" s="11"/>
      <c r="AB78" s="11"/>
      <c r="AC78" s="11"/>
      <c r="AD78" s="11"/>
      <c r="AE78" s="11"/>
      <c r="AF78" s="11"/>
      <c r="AG78" s="11"/>
      <c r="AH78" s="11"/>
      <c r="AI78" s="11"/>
      <c r="AJ78" s="11"/>
      <c r="AK78" s="11"/>
      <c r="AL78" s="11"/>
      <c r="AM78" s="11"/>
      <c r="AN78" s="11"/>
    </row>
    <row r="79" spans="2:42" x14ac:dyDescent="0.25">
      <c r="B79" s="209"/>
      <c r="C79" s="25"/>
      <c r="D79" s="203"/>
      <c r="E79" s="203"/>
      <c r="F79" s="315"/>
      <c r="G79" s="378"/>
      <c r="H79" s="32"/>
      <c r="I79" s="32"/>
      <c r="J79" s="11"/>
      <c r="K79" s="11"/>
      <c r="L79" s="11"/>
      <c r="M79" s="11"/>
      <c r="N79" s="11"/>
      <c r="O79" s="11"/>
      <c r="P79" s="11"/>
      <c r="Q79" s="11"/>
      <c r="R79" s="11"/>
      <c r="S79" s="11"/>
      <c r="T79" s="11"/>
      <c r="U79" s="11"/>
      <c r="V79" s="11"/>
      <c r="W79" s="11"/>
      <c r="X79" s="11"/>
      <c r="Y79" s="11"/>
      <c r="Z79" s="11"/>
      <c r="AA79" s="11"/>
      <c r="AB79" s="11"/>
      <c r="AC79" s="11"/>
      <c r="AD79" s="11"/>
      <c r="AE79" s="11"/>
      <c r="AF79" s="11"/>
      <c r="AG79" s="11"/>
      <c r="AH79" s="11"/>
      <c r="AI79" s="11"/>
      <c r="AJ79" s="11"/>
      <c r="AK79" s="11"/>
      <c r="AL79" s="11"/>
      <c r="AM79" s="11"/>
      <c r="AN79" s="11"/>
      <c r="AO79" s="11"/>
      <c r="AP79" s="11"/>
    </row>
    <row r="80" spans="2:42" x14ac:dyDescent="0.25">
      <c r="B80" s="209"/>
      <c r="C80" s="363" t="s">
        <v>115</v>
      </c>
      <c r="D80" s="363"/>
      <c r="E80" s="203"/>
      <c r="F80" s="315"/>
      <c r="G80" s="378"/>
      <c r="H80" s="32"/>
      <c r="I80" s="32"/>
      <c r="J80" s="11"/>
      <c r="K80" s="11"/>
      <c r="L80" s="11"/>
      <c r="M80" s="11"/>
      <c r="N80" s="11"/>
      <c r="O80" s="11"/>
      <c r="P80" s="11"/>
      <c r="Q80" s="11"/>
      <c r="R80" s="11"/>
      <c r="S80" s="11"/>
      <c r="T80" s="11"/>
      <c r="U80" s="11"/>
      <c r="V80" s="11"/>
      <c r="W80" s="11"/>
      <c r="X80" s="11"/>
      <c r="Y80" s="11"/>
      <c r="Z80" s="11"/>
      <c r="AA80" s="11"/>
      <c r="AB80" s="11"/>
      <c r="AC80" s="11"/>
      <c r="AD80" s="11"/>
      <c r="AE80" s="11"/>
      <c r="AF80" s="11"/>
      <c r="AG80" s="11"/>
      <c r="AH80" s="11"/>
      <c r="AI80" s="11"/>
      <c r="AJ80" s="11"/>
      <c r="AK80" s="11"/>
      <c r="AL80" s="11"/>
      <c r="AM80" s="11"/>
      <c r="AN80" s="11"/>
      <c r="AO80" s="11"/>
      <c r="AP80" s="11"/>
    </row>
    <row r="81" spans="2:42" x14ac:dyDescent="0.25">
      <c r="B81" s="209"/>
      <c r="C81" s="1043" t="s">
        <v>116</v>
      </c>
      <c r="D81" s="1043"/>
      <c r="E81" s="203"/>
      <c r="F81" s="315"/>
      <c r="G81" s="433">
        <v>0</v>
      </c>
      <c r="H81" s="32"/>
      <c r="I81" s="32"/>
      <c r="J81" s="11"/>
      <c r="K81" s="11"/>
      <c r="L81" s="11"/>
      <c r="M81" s="11"/>
      <c r="N81" s="11"/>
      <c r="O81" s="11"/>
      <c r="P81" s="11"/>
      <c r="Q81" s="11"/>
      <c r="R81" s="11"/>
      <c r="S81" s="11"/>
      <c r="T81" s="11"/>
      <c r="U81" s="11"/>
      <c r="V81" s="11"/>
      <c r="W81" s="11"/>
      <c r="X81" s="11"/>
      <c r="Y81" s="11"/>
      <c r="Z81" s="11"/>
      <c r="AA81" s="11"/>
      <c r="AB81" s="11"/>
      <c r="AC81" s="11"/>
      <c r="AD81" s="11"/>
      <c r="AE81" s="11"/>
      <c r="AF81" s="11"/>
      <c r="AG81" s="11"/>
      <c r="AH81" s="11"/>
      <c r="AI81" s="11"/>
      <c r="AJ81" s="11"/>
      <c r="AK81" s="11"/>
      <c r="AL81" s="11"/>
      <c r="AM81" s="11"/>
      <c r="AN81" s="11"/>
      <c r="AO81" s="11"/>
      <c r="AP81" s="11"/>
    </row>
    <row r="82" spans="2:42" x14ac:dyDescent="0.25">
      <c r="B82" s="209"/>
      <c r="C82" s="1043" t="s">
        <v>117</v>
      </c>
      <c r="D82" s="1043"/>
      <c r="E82" s="203"/>
      <c r="F82" s="315"/>
      <c r="G82" s="433">
        <v>0</v>
      </c>
      <c r="H82" s="32"/>
      <c r="I82" s="32"/>
      <c r="J82" s="11"/>
      <c r="K82" s="11"/>
      <c r="L82" s="11"/>
      <c r="M82" s="11"/>
      <c r="N82" s="11"/>
      <c r="O82" s="11"/>
      <c r="P82" s="11"/>
      <c r="Q82" s="11"/>
      <c r="R82" s="11"/>
      <c r="S82" s="11"/>
      <c r="T82" s="11"/>
      <c r="U82" s="11"/>
      <c r="V82" s="11"/>
      <c r="W82" s="11"/>
      <c r="X82" s="11"/>
      <c r="Y82" s="11"/>
      <c r="Z82" s="11"/>
      <c r="AA82" s="11"/>
      <c r="AB82" s="11"/>
      <c r="AC82" s="11"/>
      <c r="AD82" s="11"/>
      <c r="AE82" s="11"/>
      <c r="AF82" s="11"/>
      <c r="AG82" s="11"/>
      <c r="AH82" s="11"/>
      <c r="AI82" s="11"/>
      <c r="AJ82" s="11"/>
      <c r="AK82" s="11"/>
      <c r="AL82" s="11"/>
      <c r="AM82" s="11"/>
      <c r="AN82" s="11"/>
      <c r="AO82" s="11"/>
      <c r="AP82" s="11"/>
    </row>
    <row r="83" spans="2:42" ht="14.4" x14ac:dyDescent="0.3">
      <c r="B83" s="209"/>
      <c r="C83" s="1043" t="s">
        <v>122</v>
      </c>
      <c r="D83" s="1043"/>
      <c r="E83" s="203"/>
      <c r="F83" s="315"/>
      <c r="G83" s="369">
        <f>ROUND(((E445)*(-1)),-1)</f>
        <v>0</v>
      </c>
      <c r="H83" s="379" t="s">
        <v>288</v>
      </c>
      <c r="I83" s="32"/>
      <c r="J83" s="11"/>
      <c r="K83" s="11"/>
      <c r="L83" s="11"/>
      <c r="M83" s="11"/>
      <c r="N83" s="11"/>
      <c r="O83" s="11"/>
      <c r="P83" s="11"/>
      <c r="Q83" s="11"/>
      <c r="R83" s="11"/>
      <c r="S83" s="11"/>
      <c r="T83" s="11"/>
      <c r="U83" s="11"/>
      <c r="V83" s="11"/>
      <c r="W83" s="11"/>
      <c r="X83" s="11"/>
      <c r="Y83" s="11"/>
      <c r="Z83" s="11"/>
      <c r="AA83" s="11"/>
      <c r="AB83" s="11"/>
      <c r="AC83" s="11"/>
      <c r="AD83" s="11"/>
      <c r="AE83" s="11"/>
      <c r="AF83" s="11"/>
      <c r="AG83" s="11"/>
      <c r="AH83" s="11"/>
      <c r="AI83" s="11"/>
      <c r="AJ83" s="11"/>
      <c r="AK83" s="11"/>
      <c r="AL83" s="11"/>
      <c r="AM83" s="11"/>
      <c r="AN83" s="11"/>
      <c r="AO83" s="11"/>
      <c r="AP83" s="11"/>
    </row>
    <row r="84" spans="2:42" ht="14.4" x14ac:dyDescent="0.3">
      <c r="B84" s="209"/>
      <c r="C84" s="1043" t="s">
        <v>621</v>
      </c>
      <c r="D84" s="1043"/>
      <c r="E84" s="203"/>
      <c r="F84" s="315"/>
      <c r="G84" s="370">
        <f>ROUND(E454,-1)</f>
        <v>0</v>
      </c>
      <c r="H84" s="379" t="s">
        <v>288</v>
      </c>
      <c r="I84" s="32"/>
      <c r="J84" s="11"/>
      <c r="K84" s="11"/>
      <c r="L84" s="11"/>
      <c r="M84" s="11"/>
      <c r="N84" s="11"/>
      <c r="O84" s="11"/>
      <c r="P84" s="11"/>
      <c r="Q84" s="11"/>
      <c r="R84" s="11"/>
      <c r="S84" s="11"/>
      <c r="T84" s="11"/>
      <c r="U84" s="11"/>
      <c r="V84" s="11"/>
      <c r="W84" s="11"/>
      <c r="X84" s="11"/>
      <c r="Y84" s="11"/>
      <c r="Z84" s="11"/>
      <c r="AA84" s="11"/>
      <c r="AB84" s="11"/>
      <c r="AC84" s="11"/>
      <c r="AD84" s="11"/>
      <c r="AE84" s="11"/>
      <c r="AF84" s="11"/>
      <c r="AG84" s="11"/>
      <c r="AH84" s="11"/>
      <c r="AI84" s="11"/>
      <c r="AJ84" s="11"/>
      <c r="AK84" s="11"/>
      <c r="AL84" s="11"/>
      <c r="AM84" s="11"/>
      <c r="AN84" s="11"/>
      <c r="AO84" s="11"/>
      <c r="AP84" s="11"/>
    </row>
    <row r="85" spans="2:42" x14ac:dyDescent="0.25">
      <c r="B85" s="209"/>
      <c r="C85" s="1044" t="s">
        <v>123</v>
      </c>
      <c r="D85" s="1045"/>
      <c r="E85" s="203"/>
      <c r="F85" s="315"/>
      <c r="G85" s="372">
        <f>SUM(G81:G84)</f>
        <v>0</v>
      </c>
      <c r="H85" s="32"/>
      <c r="I85" s="32"/>
      <c r="J85" s="11"/>
      <c r="K85" s="11"/>
      <c r="L85" s="11"/>
      <c r="M85" s="11"/>
      <c r="N85" s="11"/>
      <c r="O85" s="11"/>
      <c r="P85" s="11"/>
      <c r="Q85" s="11"/>
      <c r="R85" s="11"/>
      <c r="S85" s="11"/>
      <c r="T85" s="11"/>
      <c r="U85" s="11"/>
      <c r="V85" s="11"/>
      <c r="W85" s="11"/>
      <c r="X85" s="11"/>
      <c r="Y85" s="11"/>
      <c r="Z85" s="11"/>
      <c r="AA85" s="11"/>
      <c r="AB85" s="11"/>
      <c r="AC85" s="11"/>
      <c r="AD85" s="11"/>
      <c r="AE85" s="11"/>
      <c r="AF85" s="11"/>
      <c r="AG85" s="11"/>
      <c r="AH85" s="11"/>
      <c r="AI85" s="11"/>
      <c r="AJ85" s="11"/>
      <c r="AK85" s="11"/>
      <c r="AL85" s="11"/>
      <c r="AM85" s="11"/>
      <c r="AN85" s="11"/>
      <c r="AO85" s="11"/>
      <c r="AP85" s="11"/>
    </row>
    <row r="86" spans="2:42" x14ac:dyDescent="0.25">
      <c r="B86" s="209"/>
      <c r="C86" s="357"/>
      <c r="D86" s="203"/>
      <c r="E86" s="203"/>
      <c r="F86" s="315"/>
      <c r="G86" s="378"/>
      <c r="H86" s="32"/>
      <c r="I86" s="32"/>
      <c r="J86" s="11"/>
      <c r="K86" s="11"/>
      <c r="L86" s="11"/>
      <c r="M86" s="11"/>
      <c r="N86" s="11"/>
      <c r="O86" s="11"/>
      <c r="P86" s="11"/>
      <c r="Q86" s="11"/>
      <c r="R86" s="11"/>
      <c r="S86" s="11"/>
      <c r="T86" s="11"/>
      <c r="U86" s="11"/>
      <c r="V86" s="11"/>
      <c r="W86" s="11"/>
      <c r="X86" s="11"/>
      <c r="Y86" s="11"/>
      <c r="Z86" s="11"/>
      <c r="AA86" s="11"/>
      <c r="AB86" s="11"/>
      <c r="AC86" s="11"/>
      <c r="AD86" s="11"/>
      <c r="AE86" s="11"/>
      <c r="AF86" s="11"/>
      <c r="AG86" s="11"/>
      <c r="AH86" s="11"/>
      <c r="AI86" s="11"/>
      <c r="AJ86" s="11"/>
      <c r="AK86" s="11"/>
      <c r="AL86" s="11"/>
      <c r="AM86" s="11"/>
      <c r="AN86" s="11"/>
      <c r="AO86" s="11"/>
      <c r="AP86" s="11"/>
    </row>
    <row r="87" spans="2:42" ht="14.4" thickBot="1" x14ac:dyDescent="0.3">
      <c r="B87" s="209"/>
      <c r="C87" s="364" t="s">
        <v>180</v>
      </c>
      <c r="D87" s="203"/>
      <c r="E87" s="203"/>
      <c r="F87" s="315"/>
      <c r="G87" s="385">
        <f>G78+G85</f>
        <v>0</v>
      </c>
      <c r="H87" s="33"/>
      <c r="I87" s="33"/>
      <c r="J87" s="11"/>
      <c r="K87" s="11"/>
      <c r="L87" s="11"/>
      <c r="M87" s="11"/>
      <c r="N87" s="11"/>
      <c r="O87" s="11"/>
      <c r="P87" s="11"/>
      <c r="Q87" s="11"/>
      <c r="R87" s="11"/>
      <c r="S87" s="11"/>
      <c r="T87" s="11"/>
      <c r="U87" s="11"/>
      <c r="V87" s="11"/>
      <c r="W87" s="11"/>
      <c r="X87" s="11"/>
      <c r="Y87" s="11"/>
      <c r="Z87" s="11"/>
      <c r="AA87" s="11"/>
      <c r="AB87" s="11"/>
      <c r="AC87" s="11"/>
      <c r="AD87" s="11"/>
      <c r="AE87" s="11"/>
      <c r="AF87" s="11"/>
      <c r="AG87" s="11"/>
      <c r="AH87" s="11"/>
      <c r="AI87" s="11"/>
      <c r="AJ87" s="11"/>
      <c r="AK87" s="11"/>
      <c r="AL87" s="11"/>
      <c r="AM87" s="11"/>
      <c r="AN87" s="11"/>
      <c r="AO87" s="11"/>
      <c r="AP87" s="11"/>
    </row>
    <row r="88" spans="2:42" ht="14.4" thickTop="1" x14ac:dyDescent="0.25">
      <c r="B88" s="329"/>
      <c r="C88" s="330"/>
      <c r="D88" s="330"/>
      <c r="E88" s="330"/>
      <c r="F88" s="329"/>
      <c r="G88" s="136"/>
      <c r="H88" s="11"/>
      <c r="I88" s="11"/>
      <c r="J88" s="11"/>
      <c r="K88" s="11"/>
      <c r="L88" s="11"/>
      <c r="M88" s="11"/>
      <c r="N88" s="11"/>
      <c r="O88" s="11"/>
      <c r="P88" s="11"/>
      <c r="Q88" s="11"/>
      <c r="R88" s="11"/>
      <c r="S88" s="11"/>
      <c r="T88" s="11"/>
      <c r="U88" s="11"/>
      <c r="V88" s="11"/>
      <c r="W88" s="11"/>
      <c r="X88" s="11"/>
      <c r="Y88" s="11"/>
      <c r="Z88" s="11"/>
      <c r="AA88" s="11"/>
      <c r="AB88" s="11"/>
      <c r="AC88" s="11"/>
      <c r="AD88" s="11"/>
      <c r="AE88" s="11"/>
      <c r="AF88" s="11"/>
      <c r="AG88" s="11"/>
      <c r="AH88" s="11"/>
      <c r="AI88" s="11"/>
      <c r="AJ88" s="11"/>
      <c r="AK88" s="11"/>
      <c r="AL88" s="11"/>
      <c r="AM88" s="11"/>
      <c r="AN88" s="11"/>
      <c r="AO88" s="11"/>
      <c r="AP88" s="11"/>
    </row>
    <row r="89" spans="2:42" x14ac:dyDescent="0.25">
      <c r="G89" s="11"/>
      <c r="H89" s="11"/>
      <c r="I89" s="11"/>
      <c r="J89" s="11"/>
      <c r="K89" s="11"/>
      <c r="L89" s="11"/>
      <c r="M89" s="11"/>
      <c r="N89" s="11"/>
      <c r="O89" s="11"/>
      <c r="P89" s="11"/>
      <c r="Q89" s="11"/>
      <c r="R89" s="11"/>
      <c r="S89" s="11"/>
      <c r="T89" s="11"/>
      <c r="U89" s="11"/>
      <c r="V89" s="11"/>
      <c r="W89" s="11"/>
      <c r="X89" s="11"/>
      <c r="Y89" s="11"/>
      <c r="Z89" s="11"/>
      <c r="AA89" s="11"/>
      <c r="AB89" s="11"/>
      <c r="AC89" s="11"/>
      <c r="AD89" s="11"/>
      <c r="AE89" s="11"/>
      <c r="AF89" s="11"/>
      <c r="AG89" s="11"/>
      <c r="AH89" s="11"/>
      <c r="AI89" s="11"/>
      <c r="AJ89" s="11"/>
      <c r="AK89" s="11"/>
      <c r="AL89" s="11"/>
      <c r="AM89" s="11"/>
      <c r="AN89" s="11"/>
      <c r="AO89" s="11"/>
      <c r="AP89" s="11"/>
    </row>
    <row r="90" spans="2:42" x14ac:dyDescent="0.25">
      <c r="G90" s="11"/>
      <c r="H90" s="11"/>
      <c r="I90" s="11"/>
      <c r="J90" s="11"/>
      <c r="K90" s="11"/>
      <c r="L90" s="11"/>
      <c r="M90" s="11"/>
      <c r="N90" s="11"/>
      <c r="O90" s="11"/>
      <c r="P90" s="11"/>
      <c r="Q90" s="11"/>
      <c r="R90" s="11"/>
      <c r="S90" s="11"/>
      <c r="T90" s="11"/>
      <c r="U90" s="11"/>
      <c r="V90" s="11"/>
      <c r="W90" s="11"/>
      <c r="X90" s="11"/>
      <c r="Y90" s="11"/>
      <c r="Z90" s="11"/>
      <c r="AA90" s="11"/>
      <c r="AB90" s="11"/>
      <c r="AC90" s="11"/>
      <c r="AD90" s="11"/>
      <c r="AE90" s="11"/>
      <c r="AF90" s="11"/>
      <c r="AG90" s="11"/>
      <c r="AH90" s="11"/>
      <c r="AI90" s="11"/>
      <c r="AJ90" s="11"/>
      <c r="AK90" s="11"/>
      <c r="AL90" s="11"/>
      <c r="AM90" s="11"/>
      <c r="AN90" s="11"/>
      <c r="AO90" s="11"/>
      <c r="AP90" s="11"/>
    </row>
    <row r="91" spans="2:42" x14ac:dyDescent="0.25">
      <c r="G91" s="11"/>
      <c r="H91" s="11"/>
      <c r="I91" s="11"/>
      <c r="J91" s="11"/>
      <c r="K91" s="11"/>
      <c r="L91" s="11"/>
      <c r="M91" s="11"/>
      <c r="N91" s="11"/>
      <c r="O91" s="11"/>
      <c r="P91" s="11"/>
      <c r="Q91" s="11"/>
      <c r="R91" s="11"/>
      <c r="S91" s="11"/>
      <c r="T91" s="11"/>
      <c r="U91" s="11"/>
      <c r="V91" s="11"/>
      <c r="W91" s="11"/>
      <c r="X91" s="11"/>
      <c r="Y91" s="11"/>
      <c r="Z91" s="11"/>
      <c r="AA91" s="11"/>
      <c r="AB91" s="11"/>
      <c r="AC91" s="11"/>
      <c r="AD91" s="11"/>
      <c r="AE91" s="11"/>
      <c r="AF91" s="11"/>
      <c r="AG91" s="11"/>
      <c r="AH91" s="11"/>
      <c r="AI91" s="11"/>
      <c r="AJ91" s="11"/>
      <c r="AK91" s="11"/>
      <c r="AL91" s="11"/>
      <c r="AM91" s="11"/>
      <c r="AN91" s="11"/>
      <c r="AO91" s="11"/>
      <c r="AP91" s="11"/>
    </row>
    <row r="92" spans="2:42" x14ac:dyDescent="0.25">
      <c r="G92" s="11"/>
      <c r="H92" s="11"/>
      <c r="I92" s="11"/>
      <c r="J92" s="11"/>
      <c r="K92" s="11"/>
      <c r="L92" s="11"/>
      <c r="M92" s="11"/>
      <c r="N92" s="11"/>
      <c r="O92" s="11"/>
      <c r="P92" s="11"/>
      <c r="Q92" s="11"/>
      <c r="R92" s="11"/>
      <c r="S92" s="11"/>
      <c r="T92" s="11"/>
      <c r="U92" s="11"/>
      <c r="V92" s="11"/>
      <c r="W92" s="11"/>
      <c r="X92" s="11"/>
      <c r="Y92" s="11"/>
      <c r="Z92" s="11"/>
      <c r="AA92" s="11"/>
      <c r="AB92" s="11"/>
      <c r="AC92" s="11"/>
      <c r="AD92" s="11"/>
      <c r="AE92" s="11"/>
      <c r="AF92" s="11"/>
      <c r="AG92" s="11"/>
      <c r="AH92" s="11"/>
      <c r="AI92" s="11"/>
      <c r="AJ92" s="11"/>
      <c r="AK92" s="11"/>
      <c r="AL92" s="11"/>
      <c r="AM92" s="11"/>
      <c r="AN92" s="11"/>
      <c r="AO92" s="11"/>
      <c r="AP92" s="11"/>
    </row>
    <row r="93" spans="2:42" ht="21" x14ac:dyDescent="0.25">
      <c r="B93" s="1004" t="s">
        <v>400</v>
      </c>
      <c r="C93" s="1005"/>
      <c r="D93" s="1005"/>
      <c r="E93" s="1005"/>
      <c r="F93" s="1005"/>
      <c r="G93" s="1006"/>
      <c r="H93" s="11"/>
      <c r="I93" s="11"/>
      <c r="J93" s="11"/>
      <c r="K93" s="11"/>
      <c r="L93" s="11"/>
      <c r="M93" s="11"/>
      <c r="N93" s="11"/>
      <c r="O93" s="11"/>
      <c r="P93" s="11"/>
      <c r="Q93" s="11"/>
      <c r="R93" s="11"/>
      <c r="S93" s="11"/>
      <c r="T93" s="11"/>
      <c r="U93" s="11"/>
      <c r="V93" s="11"/>
      <c r="W93" s="11"/>
      <c r="X93" s="11"/>
      <c r="Y93" s="11"/>
      <c r="Z93" s="11"/>
      <c r="AA93" s="11"/>
      <c r="AB93" s="11"/>
      <c r="AC93" s="11"/>
      <c r="AD93" s="11"/>
      <c r="AE93" s="11"/>
      <c r="AF93" s="11"/>
      <c r="AG93" s="11"/>
      <c r="AH93" s="11"/>
      <c r="AI93" s="11"/>
      <c r="AJ93" s="11"/>
      <c r="AK93" s="11"/>
      <c r="AL93" s="11"/>
      <c r="AM93" s="11"/>
      <c r="AN93" s="11"/>
      <c r="AO93" s="11"/>
      <c r="AP93" s="11"/>
    </row>
    <row r="94" spans="2:42" ht="15.6" x14ac:dyDescent="0.25">
      <c r="B94" s="227"/>
      <c r="C94" s="218"/>
      <c r="D94" s="222"/>
      <c r="E94" s="228"/>
      <c r="F94" s="229"/>
      <c r="G94" s="229"/>
      <c r="H94" s="11"/>
      <c r="I94" s="11"/>
      <c r="J94" s="11"/>
      <c r="K94" s="11"/>
      <c r="L94" s="11"/>
      <c r="M94" s="11"/>
      <c r="N94" s="11"/>
      <c r="O94" s="11"/>
      <c r="P94" s="11"/>
      <c r="Q94" s="11"/>
      <c r="R94" s="11"/>
      <c r="S94" s="11"/>
      <c r="T94" s="11"/>
      <c r="U94" s="11"/>
      <c r="V94" s="11"/>
      <c r="W94" s="11"/>
      <c r="X94" s="11"/>
      <c r="Y94" s="11"/>
      <c r="Z94" s="11"/>
      <c r="AA94" s="11"/>
      <c r="AB94" s="11"/>
      <c r="AC94" s="11"/>
      <c r="AD94" s="11"/>
      <c r="AE94" s="11"/>
      <c r="AF94" s="11"/>
      <c r="AG94" s="11"/>
      <c r="AH94" s="11"/>
      <c r="AI94" s="11"/>
      <c r="AJ94" s="11"/>
      <c r="AK94" s="11"/>
      <c r="AL94" s="11"/>
      <c r="AM94" s="11"/>
      <c r="AN94" s="11"/>
      <c r="AO94" s="11"/>
      <c r="AP94" s="11"/>
    </row>
    <row r="95" spans="2:42" x14ac:dyDescent="0.25">
      <c r="B95" s="1014" t="s">
        <v>565</v>
      </c>
      <c r="C95" s="1014"/>
      <c r="D95" s="1014"/>
      <c r="E95" s="1014"/>
      <c r="F95" s="1014"/>
      <c r="G95" s="1014"/>
      <c r="H95" s="11"/>
      <c r="I95" s="11"/>
      <c r="J95" s="11"/>
      <c r="K95" s="11"/>
      <c r="L95" s="11"/>
      <c r="M95" s="11"/>
      <c r="N95" s="11"/>
      <c r="O95" s="11"/>
      <c r="P95" s="11"/>
      <c r="Q95" s="11"/>
      <c r="R95" s="11"/>
      <c r="S95" s="11"/>
      <c r="T95" s="11"/>
      <c r="U95" s="11"/>
      <c r="V95" s="11"/>
      <c r="W95" s="11"/>
      <c r="X95" s="11"/>
      <c r="Y95" s="11"/>
      <c r="Z95" s="11"/>
      <c r="AA95" s="11"/>
      <c r="AB95" s="11"/>
      <c r="AC95" s="11"/>
      <c r="AD95" s="11"/>
      <c r="AE95" s="11"/>
      <c r="AF95" s="11"/>
      <c r="AG95" s="11"/>
      <c r="AH95" s="11"/>
      <c r="AI95" s="11"/>
      <c r="AJ95" s="11"/>
      <c r="AK95" s="11"/>
      <c r="AL95" s="11"/>
      <c r="AM95" s="11"/>
      <c r="AN95" s="11"/>
      <c r="AO95" s="11"/>
      <c r="AP95" s="11"/>
    </row>
    <row r="96" spans="2:42" ht="39.6" x14ac:dyDescent="0.25">
      <c r="B96" s="217"/>
      <c r="C96" s="331" t="s">
        <v>42</v>
      </c>
      <c r="D96" s="331" t="s">
        <v>182</v>
      </c>
      <c r="E96" s="331" t="s">
        <v>183</v>
      </c>
      <c r="F96" s="331" t="s">
        <v>218</v>
      </c>
      <c r="G96" s="332" t="s">
        <v>566</v>
      </c>
      <c r="H96" s="11"/>
      <c r="I96" s="11"/>
      <c r="J96" s="11"/>
      <c r="K96" s="11"/>
      <c r="L96" s="11"/>
      <c r="M96" s="11"/>
      <c r="N96" s="11"/>
      <c r="O96" s="11"/>
      <c r="P96" s="11"/>
      <c r="Q96" s="11"/>
      <c r="R96" s="11"/>
      <c r="S96" s="11"/>
      <c r="T96" s="11"/>
      <c r="U96" s="11"/>
      <c r="V96" s="11"/>
      <c r="W96" s="11"/>
      <c r="X96" s="11"/>
      <c r="Y96" s="11"/>
      <c r="Z96" s="11"/>
      <c r="AA96" s="11"/>
      <c r="AB96" s="11"/>
      <c r="AC96" s="11"/>
      <c r="AD96" s="11"/>
      <c r="AE96" s="11"/>
      <c r="AF96" s="11"/>
      <c r="AG96" s="11"/>
      <c r="AH96" s="11"/>
      <c r="AI96" s="11"/>
      <c r="AJ96" s="11"/>
      <c r="AK96" s="11"/>
      <c r="AL96" s="11"/>
      <c r="AM96" s="11"/>
      <c r="AN96" s="11"/>
      <c r="AO96" s="11"/>
      <c r="AP96" s="11"/>
    </row>
    <row r="97" spans="2:42" x14ac:dyDescent="0.25">
      <c r="B97" s="281" t="s">
        <v>212</v>
      </c>
      <c r="C97" s="333">
        <f>'AMP 1'!E211</f>
        <v>0</v>
      </c>
      <c r="D97" s="333">
        <f>'AMP 1'!E213</f>
        <v>0</v>
      </c>
      <c r="E97" s="333">
        <f>'AMP 1'!E222</f>
        <v>0</v>
      </c>
      <c r="F97" s="333">
        <f>'AMP 1'!F33</f>
        <v>0</v>
      </c>
      <c r="G97" s="216">
        <f>SUM(C97:F97)</f>
        <v>0</v>
      </c>
      <c r="H97" s="11"/>
      <c r="I97" s="11"/>
      <c r="J97" s="11"/>
      <c r="K97" s="11"/>
      <c r="L97" s="11"/>
      <c r="M97" s="11"/>
      <c r="N97" s="11"/>
      <c r="O97" s="11"/>
      <c r="P97" s="11"/>
      <c r="Q97" s="11"/>
      <c r="R97" s="11"/>
      <c r="S97" s="11"/>
      <c r="T97" s="11"/>
      <c r="U97" s="11"/>
      <c r="V97" s="11"/>
      <c r="W97" s="11"/>
      <c r="X97" s="11"/>
      <c r="Y97" s="11"/>
      <c r="Z97" s="11"/>
      <c r="AA97" s="11"/>
      <c r="AB97" s="11"/>
      <c r="AC97" s="11"/>
      <c r="AD97" s="11"/>
      <c r="AE97" s="11"/>
      <c r="AF97" s="11"/>
      <c r="AG97" s="11"/>
      <c r="AH97" s="11"/>
      <c r="AI97" s="11"/>
      <c r="AJ97" s="11"/>
      <c r="AK97" s="11"/>
      <c r="AL97" s="11"/>
      <c r="AM97" s="11"/>
      <c r="AN97" s="11"/>
      <c r="AO97" s="11"/>
      <c r="AP97" s="11"/>
    </row>
    <row r="98" spans="2:42" x14ac:dyDescent="0.25">
      <c r="B98" s="281" t="s">
        <v>213</v>
      </c>
      <c r="C98" s="333">
        <f>'AMP 2'!E211</f>
        <v>0</v>
      </c>
      <c r="D98" s="333">
        <f>'AMP 2'!E213</f>
        <v>0</v>
      </c>
      <c r="E98" s="333">
        <f>'AMP 2'!E222</f>
        <v>0</v>
      </c>
      <c r="F98" s="333">
        <f>'AMP 2'!F33</f>
        <v>0</v>
      </c>
      <c r="G98" s="216">
        <f t="shared" ref="G98:G104" si="1">SUM(C98:F98)</f>
        <v>0</v>
      </c>
      <c r="H98" s="11"/>
      <c r="I98" s="11"/>
      <c r="J98" s="11"/>
      <c r="K98" s="11"/>
      <c r="L98" s="11"/>
      <c r="M98" s="11"/>
      <c r="N98" s="11"/>
      <c r="O98" s="11"/>
      <c r="P98" s="11"/>
      <c r="Q98" s="11"/>
      <c r="R98" s="11"/>
      <c r="S98" s="11"/>
      <c r="T98" s="11"/>
      <c r="U98" s="11"/>
      <c r="V98" s="11"/>
      <c r="W98" s="11"/>
      <c r="X98" s="11"/>
      <c r="Y98" s="11"/>
      <c r="Z98" s="11"/>
      <c r="AA98" s="11"/>
      <c r="AB98" s="11"/>
      <c r="AC98" s="11"/>
      <c r="AD98" s="11"/>
      <c r="AE98" s="11"/>
      <c r="AF98" s="11"/>
      <c r="AG98" s="11"/>
      <c r="AH98" s="11"/>
      <c r="AI98" s="11"/>
      <c r="AJ98" s="11"/>
      <c r="AK98" s="11"/>
      <c r="AL98" s="11"/>
      <c r="AM98" s="11"/>
      <c r="AN98" s="11"/>
      <c r="AO98" s="11"/>
      <c r="AP98" s="11"/>
    </row>
    <row r="99" spans="2:42" x14ac:dyDescent="0.25">
      <c r="B99" s="281" t="s">
        <v>214</v>
      </c>
      <c r="C99" s="333">
        <f>'AMP 3'!E211</f>
        <v>0</v>
      </c>
      <c r="D99" s="333">
        <f>'AMP 3'!E213</f>
        <v>0</v>
      </c>
      <c r="E99" s="333">
        <f>'AMP 3'!E222</f>
        <v>0</v>
      </c>
      <c r="F99" s="333">
        <f>'AMP 3'!F33</f>
        <v>0</v>
      </c>
      <c r="G99" s="216">
        <f t="shared" si="1"/>
        <v>0</v>
      </c>
      <c r="H99" s="11"/>
      <c r="I99" s="11"/>
      <c r="J99" s="11"/>
      <c r="K99" s="11"/>
      <c r="L99" s="11"/>
      <c r="M99" s="11"/>
      <c r="N99" s="11"/>
      <c r="O99" s="11"/>
      <c r="P99" s="11"/>
      <c r="Q99" s="11"/>
      <c r="R99" s="11"/>
      <c r="S99" s="11"/>
      <c r="T99" s="11"/>
      <c r="U99" s="11"/>
      <c r="V99" s="11"/>
      <c r="W99" s="11"/>
      <c r="X99" s="11"/>
      <c r="Y99" s="11"/>
      <c r="Z99" s="11"/>
      <c r="AA99" s="11"/>
      <c r="AB99" s="11"/>
      <c r="AC99" s="11"/>
      <c r="AD99" s="11"/>
      <c r="AE99" s="11"/>
      <c r="AF99" s="11"/>
      <c r="AG99" s="11"/>
      <c r="AH99" s="11"/>
      <c r="AI99" s="11"/>
      <c r="AJ99" s="11"/>
      <c r="AK99" s="11"/>
      <c r="AL99" s="11"/>
      <c r="AM99" s="11"/>
      <c r="AN99" s="11"/>
      <c r="AO99" s="11"/>
      <c r="AP99" s="11"/>
    </row>
    <row r="100" spans="2:42" x14ac:dyDescent="0.25">
      <c r="B100" s="281" t="s">
        <v>294</v>
      </c>
      <c r="C100" s="333">
        <f>HCV!E29</f>
        <v>0</v>
      </c>
      <c r="D100" s="333">
        <f>HCV!E30</f>
        <v>0</v>
      </c>
      <c r="E100" s="282"/>
      <c r="F100" s="282"/>
      <c r="G100" s="216">
        <f t="shared" si="1"/>
        <v>0</v>
      </c>
      <c r="H100" s="11"/>
      <c r="I100" s="11"/>
      <c r="J100" s="11"/>
      <c r="K100" s="11"/>
      <c r="L100" s="11"/>
      <c r="M100" s="11"/>
      <c r="N100" s="11"/>
      <c r="O100" s="11"/>
      <c r="P100" s="11"/>
      <c r="Q100" s="11"/>
      <c r="R100" s="11"/>
      <c r="S100" s="11"/>
      <c r="T100" s="11"/>
      <c r="U100" s="11"/>
      <c r="V100" s="11"/>
      <c r="W100" s="11"/>
      <c r="X100" s="11"/>
      <c r="Y100" s="11"/>
      <c r="Z100" s="11"/>
      <c r="AA100" s="11"/>
      <c r="AB100" s="11"/>
      <c r="AC100" s="11"/>
      <c r="AD100" s="11"/>
      <c r="AE100" s="11"/>
      <c r="AF100" s="11"/>
      <c r="AG100" s="11"/>
      <c r="AH100" s="11"/>
      <c r="AI100" s="11"/>
      <c r="AJ100" s="11"/>
      <c r="AK100" s="11"/>
      <c r="AL100" s="11"/>
      <c r="AM100" s="11"/>
      <c r="AN100" s="11"/>
      <c r="AO100" s="11"/>
      <c r="AP100" s="11"/>
    </row>
    <row r="101" spans="2:42" x14ac:dyDescent="0.25">
      <c r="B101" s="281" t="s">
        <v>567</v>
      </c>
      <c r="C101" s="333">
        <f>'Other 1'!G27</f>
        <v>0</v>
      </c>
      <c r="D101" s="333">
        <f>'Other 1'!G28</f>
        <v>0</v>
      </c>
      <c r="E101" s="282"/>
      <c r="F101" s="282"/>
      <c r="G101" s="216">
        <f t="shared" si="1"/>
        <v>0</v>
      </c>
      <c r="H101" s="11"/>
      <c r="I101" s="11"/>
      <c r="J101" s="11"/>
      <c r="K101" s="11"/>
      <c r="L101" s="11"/>
      <c r="M101" s="11"/>
      <c r="N101" s="11"/>
      <c r="O101" s="11"/>
      <c r="P101" s="11"/>
      <c r="Q101" s="11"/>
      <c r="R101" s="11"/>
      <c r="S101" s="11"/>
      <c r="T101" s="11"/>
      <c r="U101" s="11"/>
      <c r="V101" s="11"/>
      <c r="W101" s="11"/>
      <c r="X101" s="11"/>
      <c r="Y101" s="11"/>
      <c r="Z101" s="11"/>
      <c r="AA101" s="11"/>
      <c r="AB101" s="11"/>
      <c r="AC101" s="11"/>
      <c r="AD101" s="11"/>
      <c r="AE101" s="11"/>
      <c r="AF101" s="11"/>
      <c r="AG101" s="11"/>
      <c r="AH101" s="11"/>
      <c r="AI101" s="11"/>
      <c r="AJ101" s="11"/>
      <c r="AK101" s="11"/>
      <c r="AL101" s="11"/>
      <c r="AM101" s="11"/>
      <c r="AN101" s="11"/>
      <c r="AO101" s="11"/>
      <c r="AP101" s="11"/>
    </row>
    <row r="102" spans="2:42" x14ac:dyDescent="0.25">
      <c r="B102" s="281" t="s">
        <v>568</v>
      </c>
      <c r="C102" s="333">
        <f>'Other 2'!G27</f>
        <v>0</v>
      </c>
      <c r="D102" s="333">
        <f>'Other 2'!G28</f>
        <v>0</v>
      </c>
      <c r="E102" s="282"/>
      <c r="F102" s="282"/>
      <c r="G102" s="216">
        <f t="shared" si="1"/>
        <v>0</v>
      </c>
      <c r="H102" s="11"/>
      <c r="I102" s="11"/>
      <c r="J102" s="11"/>
      <c r="K102" s="11"/>
      <c r="L102" s="11"/>
      <c r="M102" s="11"/>
      <c r="N102" s="11"/>
      <c r="O102" s="11"/>
      <c r="P102" s="11"/>
      <c r="Q102" s="11"/>
      <c r="R102" s="11"/>
      <c r="S102" s="11"/>
      <c r="T102" s="11"/>
      <c r="U102" s="11"/>
      <c r="V102" s="11"/>
      <c r="W102" s="11"/>
      <c r="X102" s="11"/>
      <c r="Y102" s="11"/>
      <c r="Z102" s="11"/>
      <c r="AA102" s="11"/>
      <c r="AB102" s="11"/>
      <c r="AC102" s="11"/>
      <c r="AD102" s="11"/>
      <c r="AE102" s="11"/>
      <c r="AF102" s="11"/>
      <c r="AG102" s="11"/>
      <c r="AH102" s="11"/>
      <c r="AI102" s="11"/>
      <c r="AJ102" s="11"/>
      <c r="AK102" s="11"/>
      <c r="AL102" s="11"/>
      <c r="AM102" s="11"/>
      <c r="AN102" s="11"/>
      <c r="AO102" s="11"/>
      <c r="AP102" s="11"/>
    </row>
    <row r="103" spans="2:42" x14ac:dyDescent="0.25">
      <c r="B103" s="281" t="s">
        <v>569</v>
      </c>
      <c r="C103" s="333">
        <f>'Other 3'!G27</f>
        <v>0</v>
      </c>
      <c r="D103" s="333">
        <f>'Other 3'!G28</f>
        <v>0</v>
      </c>
      <c r="E103" s="282"/>
      <c r="F103" s="282"/>
      <c r="G103" s="216">
        <f t="shared" si="1"/>
        <v>0</v>
      </c>
      <c r="H103" s="11"/>
      <c r="I103" s="11"/>
      <c r="J103" s="11"/>
      <c r="K103" s="11"/>
      <c r="L103" s="11"/>
      <c r="M103" s="11"/>
      <c r="N103" s="11"/>
      <c r="O103" s="11"/>
      <c r="P103" s="11"/>
      <c r="Q103" s="11"/>
      <c r="R103" s="11"/>
      <c r="S103" s="11"/>
      <c r="T103" s="11"/>
      <c r="U103" s="11"/>
      <c r="V103" s="11"/>
      <c r="W103" s="11"/>
      <c r="X103" s="11"/>
      <c r="Y103" s="11"/>
      <c r="Z103" s="11"/>
      <c r="AA103" s="11"/>
      <c r="AB103" s="11"/>
      <c r="AC103" s="11"/>
      <c r="AD103" s="11"/>
      <c r="AE103" s="11"/>
      <c r="AF103" s="11"/>
      <c r="AG103" s="11"/>
      <c r="AH103" s="11"/>
      <c r="AI103" s="11"/>
      <c r="AJ103" s="11"/>
      <c r="AK103" s="11"/>
      <c r="AL103" s="11"/>
      <c r="AM103" s="11"/>
      <c r="AN103" s="11"/>
      <c r="AO103" s="11"/>
      <c r="AP103" s="11"/>
    </row>
    <row r="104" spans="2:42" x14ac:dyDescent="0.25">
      <c r="B104" s="334" t="s">
        <v>570</v>
      </c>
      <c r="C104" s="216">
        <f>SUM(C97:C103)</f>
        <v>0</v>
      </c>
      <c r="D104" s="216">
        <f t="shared" ref="D104:F104" si="2">SUM(D97:D103)</f>
        <v>0</v>
      </c>
      <c r="E104" s="216">
        <f t="shared" si="2"/>
        <v>0</v>
      </c>
      <c r="F104" s="216">
        <f t="shared" si="2"/>
        <v>0</v>
      </c>
      <c r="G104" s="216">
        <f t="shared" si="1"/>
        <v>0</v>
      </c>
      <c r="H104" s="11"/>
      <c r="I104" s="11"/>
      <c r="J104" s="11"/>
      <c r="K104" s="11"/>
      <c r="L104" s="11"/>
      <c r="M104" s="11"/>
      <c r="N104" s="11"/>
      <c r="O104" s="11"/>
      <c r="P104" s="11"/>
      <c r="Q104" s="11"/>
      <c r="R104" s="11"/>
      <c r="S104" s="11"/>
      <c r="T104" s="11"/>
      <c r="U104" s="11"/>
      <c r="V104" s="11"/>
      <c r="W104" s="11"/>
      <c r="X104" s="11"/>
      <c r="Y104" s="11"/>
      <c r="Z104" s="11"/>
      <c r="AA104" s="11"/>
      <c r="AB104" s="11"/>
      <c r="AC104" s="11"/>
      <c r="AD104" s="11"/>
      <c r="AE104" s="11"/>
      <c r="AF104" s="11"/>
      <c r="AG104" s="11"/>
      <c r="AH104" s="11"/>
      <c r="AI104" s="11"/>
      <c r="AJ104" s="11"/>
      <c r="AK104" s="11"/>
      <c r="AL104" s="11"/>
      <c r="AM104" s="11"/>
      <c r="AN104" s="11"/>
      <c r="AO104" s="11"/>
      <c r="AP104" s="11"/>
    </row>
    <row r="105" spans="2:42" x14ac:dyDescent="0.25">
      <c r="B105" s="217"/>
      <c r="C105" s="218"/>
      <c r="D105" s="218"/>
      <c r="E105" s="218"/>
      <c r="F105" s="218"/>
      <c r="G105" s="233"/>
      <c r="H105" s="11"/>
      <c r="I105" s="11"/>
      <c r="J105" s="11"/>
      <c r="K105" s="11"/>
      <c r="L105" s="11"/>
      <c r="M105" s="11"/>
      <c r="N105" s="11"/>
      <c r="O105" s="11"/>
      <c r="P105" s="11"/>
      <c r="Q105" s="11"/>
      <c r="R105" s="11"/>
      <c r="S105" s="11"/>
      <c r="T105" s="11"/>
      <c r="U105" s="11"/>
      <c r="V105" s="11"/>
      <c r="W105" s="11"/>
      <c r="X105" s="11"/>
      <c r="Y105" s="11"/>
      <c r="Z105" s="11"/>
      <c r="AA105" s="11"/>
      <c r="AB105" s="11"/>
      <c r="AC105" s="11"/>
      <c r="AD105" s="11"/>
      <c r="AE105" s="11"/>
      <c r="AF105" s="11"/>
      <c r="AG105" s="11"/>
      <c r="AH105" s="11"/>
      <c r="AI105" s="11"/>
      <c r="AJ105" s="11"/>
      <c r="AK105" s="11"/>
      <c r="AL105" s="11"/>
      <c r="AM105" s="11"/>
      <c r="AN105" s="11"/>
      <c r="AO105" s="11"/>
      <c r="AP105" s="11"/>
    </row>
    <row r="106" spans="2:42" x14ac:dyDescent="0.25">
      <c r="B106" s="1014" t="s">
        <v>571</v>
      </c>
      <c r="C106" s="1014"/>
      <c r="D106" s="1014"/>
      <c r="E106" s="1014"/>
      <c r="F106" s="1014"/>
      <c r="G106" s="1014"/>
      <c r="H106" s="11"/>
      <c r="I106" s="11"/>
      <c r="J106" s="11"/>
      <c r="K106" s="11"/>
      <c r="L106" s="11"/>
      <c r="M106" s="11"/>
      <c r="N106" s="11"/>
      <c r="O106" s="11"/>
      <c r="P106" s="11"/>
      <c r="Q106" s="11"/>
      <c r="R106" s="11"/>
      <c r="S106" s="11"/>
      <c r="T106" s="11"/>
      <c r="U106" s="11"/>
      <c r="V106" s="11"/>
      <c r="W106" s="11"/>
      <c r="X106" s="11"/>
      <c r="Y106" s="11"/>
      <c r="Z106" s="11"/>
      <c r="AA106" s="11"/>
      <c r="AB106" s="11"/>
      <c r="AC106" s="11"/>
      <c r="AD106" s="11"/>
      <c r="AE106" s="11"/>
      <c r="AF106" s="11"/>
      <c r="AG106" s="11"/>
      <c r="AH106" s="11"/>
      <c r="AI106" s="11"/>
      <c r="AJ106" s="11"/>
      <c r="AK106" s="11"/>
      <c r="AL106" s="11"/>
      <c r="AM106" s="11"/>
      <c r="AN106" s="11"/>
      <c r="AO106" s="11"/>
      <c r="AP106" s="11"/>
    </row>
    <row r="107" spans="2:42" ht="39.6" x14ac:dyDescent="0.25">
      <c r="B107" s="335" t="s">
        <v>572</v>
      </c>
      <c r="C107" s="335" t="s">
        <v>42</v>
      </c>
      <c r="D107" s="335" t="s">
        <v>182</v>
      </c>
      <c r="E107" s="335" t="s">
        <v>183</v>
      </c>
      <c r="F107" s="335" t="s">
        <v>218</v>
      </c>
      <c r="G107" s="335" t="s">
        <v>566</v>
      </c>
      <c r="H107" s="11"/>
      <c r="I107" s="11"/>
      <c r="J107" s="11"/>
      <c r="K107" s="11"/>
      <c r="L107" s="11"/>
      <c r="M107" s="11"/>
      <c r="N107" s="11"/>
      <c r="O107" s="11"/>
      <c r="P107" s="11"/>
      <c r="Q107" s="11"/>
      <c r="R107" s="11"/>
      <c r="S107" s="11"/>
      <c r="T107" s="11"/>
      <c r="U107" s="11"/>
      <c r="V107" s="11"/>
      <c r="W107" s="11"/>
      <c r="X107" s="11"/>
      <c r="Y107" s="11"/>
      <c r="Z107" s="11"/>
      <c r="AA107" s="11"/>
      <c r="AB107" s="11"/>
      <c r="AC107" s="11"/>
      <c r="AD107" s="11"/>
      <c r="AE107" s="11"/>
      <c r="AF107" s="11"/>
      <c r="AG107" s="11"/>
      <c r="AH107" s="11"/>
      <c r="AI107" s="11"/>
      <c r="AJ107" s="11"/>
      <c r="AK107" s="11"/>
      <c r="AL107" s="11"/>
      <c r="AM107" s="11"/>
      <c r="AN107" s="11"/>
      <c r="AO107" s="11"/>
      <c r="AP107" s="11"/>
    </row>
    <row r="108" spans="2:42" x14ac:dyDescent="0.25">
      <c r="B108" s="281" t="s">
        <v>212</v>
      </c>
      <c r="C108" s="418">
        <v>0</v>
      </c>
      <c r="D108" s="418">
        <v>0</v>
      </c>
      <c r="E108" s="418">
        <v>0</v>
      </c>
      <c r="F108" s="418">
        <v>0</v>
      </c>
      <c r="G108" s="216">
        <f t="shared" ref="G108:G114" si="3">SUM(C108:F108)</f>
        <v>0</v>
      </c>
      <c r="H108" s="11"/>
      <c r="I108" s="11"/>
      <c r="J108" s="11"/>
      <c r="K108" s="11"/>
      <c r="L108" s="11"/>
      <c r="M108" s="11"/>
      <c r="N108" s="11"/>
      <c r="O108" s="11"/>
      <c r="P108" s="11"/>
      <c r="Q108" s="11"/>
      <c r="R108" s="11"/>
      <c r="S108" s="11"/>
      <c r="T108" s="11"/>
      <c r="U108" s="11"/>
      <c r="V108" s="11"/>
      <c r="W108" s="11"/>
      <c r="X108" s="11"/>
      <c r="Y108" s="11"/>
      <c r="Z108" s="11"/>
      <c r="AA108" s="11"/>
      <c r="AB108" s="11"/>
      <c r="AC108" s="11"/>
      <c r="AD108" s="11"/>
      <c r="AE108" s="11"/>
      <c r="AF108" s="11"/>
      <c r="AG108" s="11"/>
      <c r="AH108" s="11"/>
      <c r="AI108" s="11"/>
      <c r="AJ108" s="11"/>
      <c r="AK108" s="11"/>
      <c r="AL108" s="11"/>
      <c r="AM108" s="11"/>
      <c r="AN108" s="11"/>
      <c r="AO108" s="11"/>
      <c r="AP108" s="11"/>
    </row>
    <row r="109" spans="2:42" x14ac:dyDescent="0.25">
      <c r="B109" s="281" t="s">
        <v>213</v>
      </c>
      <c r="C109" s="418">
        <v>0</v>
      </c>
      <c r="D109" s="418">
        <v>0</v>
      </c>
      <c r="E109" s="418">
        <v>0</v>
      </c>
      <c r="F109" s="418">
        <v>0</v>
      </c>
      <c r="G109" s="216">
        <f t="shared" si="3"/>
        <v>0</v>
      </c>
      <c r="H109" s="11"/>
      <c r="I109" s="11"/>
      <c r="J109" s="11"/>
      <c r="K109" s="11"/>
      <c r="L109" s="11"/>
      <c r="M109" s="11"/>
      <c r="N109" s="11"/>
      <c r="O109" s="11"/>
      <c r="P109" s="11"/>
      <c r="Q109" s="11"/>
      <c r="R109" s="11"/>
      <c r="S109" s="11"/>
      <c r="T109" s="11"/>
      <c r="U109" s="11"/>
      <c r="V109" s="11"/>
      <c r="W109" s="11"/>
      <c r="X109" s="11"/>
      <c r="Y109" s="11"/>
      <c r="Z109" s="11"/>
      <c r="AA109" s="11"/>
      <c r="AB109" s="11"/>
      <c r="AC109" s="11"/>
      <c r="AD109" s="11"/>
      <c r="AE109" s="11"/>
      <c r="AF109" s="11"/>
      <c r="AG109" s="11"/>
      <c r="AH109" s="11"/>
      <c r="AI109" s="11"/>
      <c r="AJ109" s="11"/>
      <c r="AK109" s="11"/>
      <c r="AL109" s="11"/>
      <c r="AM109" s="11"/>
      <c r="AN109" s="11"/>
      <c r="AO109" s="11"/>
      <c r="AP109" s="11"/>
    </row>
    <row r="110" spans="2:42" x14ac:dyDescent="0.25">
      <c r="B110" s="281" t="s">
        <v>214</v>
      </c>
      <c r="C110" s="418">
        <v>0</v>
      </c>
      <c r="D110" s="418">
        <v>0</v>
      </c>
      <c r="E110" s="418">
        <v>0</v>
      </c>
      <c r="F110" s="418">
        <v>0</v>
      </c>
      <c r="G110" s="216">
        <f t="shared" si="3"/>
        <v>0</v>
      </c>
      <c r="H110" s="11"/>
      <c r="I110" s="11"/>
      <c r="J110" s="11"/>
      <c r="K110" s="11"/>
      <c r="L110" s="11"/>
      <c r="M110" s="11"/>
      <c r="N110" s="11"/>
      <c r="O110" s="11"/>
      <c r="P110" s="11"/>
      <c r="Q110" s="11"/>
      <c r="R110" s="11"/>
      <c r="S110" s="11"/>
      <c r="T110" s="11"/>
      <c r="U110" s="11"/>
      <c r="V110" s="11"/>
      <c r="W110" s="11"/>
      <c r="X110" s="11"/>
      <c r="Y110" s="11"/>
      <c r="Z110" s="11"/>
      <c r="AA110" s="11"/>
      <c r="AB110" s="11"/>
      <c r="AC110" s="11"/>
      <c r="AD110" s="11"/>
      <c r="AE110" s="11"/>
      <c r="AF110" s="11"/>
      <c r="AG110" s="11"/>
      <c r="AH110" s="11"/>
      <c r="AI110" s="11"/>
      <c r="AJ110" s="11"/>
      <c r="AK110" s="11"/>
      <c r="AL110" s="11"/>
      <c r="AM110" s="11"/>
      <c r="AN110" s="11"/>
      <c r="AO110" s="11"/>
      <c r="AP110" s="11"/>
    </row>
    <row r="111" spans="2:42" x14ac:dyDescent="0.25">
      <c r="B111" s="281" t="s">
        <v>294</v>
      </c>
      <c r="C111" s="418">
        <v>0</v>
      </c>
      <c r="D111" s="418">
        <v>0</v>
      </c>
      <c r="E111" s="418">
        <v>0</v>
      </c>
      <c r="F111" s="418">
        <v>0</v>
      </c>
      <c r="G111" s="216">
        <f t="shared" si="3"/>
        <v>0</v>
      </c>
      <c r="H111" s="11"/>
      <c r="I111" s="11"/>
      <c r="J111" s="11"/>
      <c r="K111" s="11"/>
      <c r="L111" s="11"/>
      <c r="M111" s="11"/>
      <c r="N111" s="11"/>
      <c r="O111" s="11"/>
      <c r="P111" s="11"/>
      <c r="Q111" s="11"/>
      <c r="R111" s="11"/>
      <c r="S111" s="11"/>
      <c r="T111" s="11"/>
      <c r="U111" s="11"/>
      <c r="V111" s="11"/>
      <c r="W111" s="11"/>
      <c r="X111" s="11"/>
      <c r="Y111" s="11"/>
      <c r="Z111" s="11"/>
      <c r="AA111" s="11"/>
      <c r="AB111" s="11"/>
      <c r="AC111" s="11"/>
      <c r="AD111" s="11"/>
      <c r="AE111" s="11"/>
      <c r="AF111" s="11"/>
      <c r="AG111" s="11"/>
      <c r="AH111" s="11"/>
      <c r="AI111" s="11"/>
      <c r="AJ111" s="11"/>
      <c r="AK111" s="11"/>
      <c r="AL111" s="11"/>
      <c r="AM111" s="11"/>
      <c r="AN111" s="11"/>
      <c r="AO111" s="11"/>
      <c r="AP111" s="11"/>
    </row>
    <row r="112" spans="2:42" x14ac:dyDescent="0.25">
      <c r="B112" s="281" t="s">
        <v>567</v>
      </c>
      <c r="C112" s="418">
        <v>0</v>
      </c>
      <c r="D112" s="418">
        <v>0</v>
      </c>
      <c r="E112" s="418">
        <v>0</v>
      </c>
      <c r="F112" s="418">
        <v>0</v>
      </c>
      <c r="G112" s="216">
        <f t="shared" si="3"/>
        <v>0</v>
      </c>
      <c r="H112" s="11"/>
      <c r="I112" s="11"/>
      <c r="J112" s="11"/>
      <c r="K112" s="11"/>
      <c r="L112" s="11"/>
      <c r="M112" s="11"/>
      <c r="N112" s="11"/>
      <c r="O112" s="11"/>
      <c r="P112" s="11"/>
      <c r="Q112" s="11"/>
      <c r="R112" s="11"/>
      <c r="S112" s="11"/>
      <c r="T112" s="11"/>
      <c r="U112" s="11"/>
      <c r="V112" s="11"/>
      <c r="W112" s="11"/>
      <c r="X112" s="11"/>
      <c r="Y112" s="11"/>
      <c r="Z112" s="11"/>
      <c r="AA112" s="11"/>
      <c r="AB112" s="11"/>
      <c r="AC112" s="11"/>
      <c r="AD112" s="11"/>
      <c r="AE112" s="11"/>
      <c r="AF112" s="11"/>
      <c r="AG112" s="11"/>
      <c r="AH112" s="11"/>
      <c r="AI112" s="11"/>
      <c r="AJ112" s="11"/>
      <c r="AK112" s="11"/>
      <c r="AL112" s="11"/>
      <c r="AM112" s="11"/>
      <c r="AN112" s="11"/>
      <c r="AO112" s="11"/>
      <c r="AP112" s="11"/>
    </row>
    <row r="113" spans="2:42" x14ac:dyDescent="0.25">
      <c r="B113" s="281" t="s">
        <v>568</v>
      </c>
      <c r="C113" s="418">
        <v>0</v>
      </c>
      <c r="D113" s="418">
        <v>0</v>
      </c>
      <c r="E113" s="418">
        <v>0</v>
      </c>
      <c r="F113" s="418">
        <v>0</v>
      </c>
      <c r="G113" s="216">
        <f t="shared" si="3"/>
        <v>0</v>
      </c>
      <c r="H113" s="11"/>
      <c r="I113" s="11"/>
      <c r="J113" s="11"/>
      <c r="K113" s="11"/>
      <c r="L113" s="11"/>
      <c r="M113" s="11"/>
      <c r="N113" s="11"/>
      <c r="O113" s="11"/>
      <c r="P113" s="11"/>
      <c r="Q113" s="11"/>
      <c r="R113" s="11"/>
      <c r="S113" s="11"/>
      <c r="T113" s="11"/>
      <c r="U113" s="11"/>
      <c r="V113" s="11"/>
      <c r="W113" s="11"/>
      <c r="X113" s="11"/>
      <c r="Y113" s="11"/>
      <c r="Z113" s="11"/>
      <c r="AA113" s="11"/>
      <c r="AB113" s="11"/>
      <c r="AC113" s="11"/>
      <c r="AD113" s="11"/>
      <c r="AE113" s="11"/>
      <c r="AF113" s="11"/>
      <c r="AG113" s="11"/>
      <c r="AH113" s="11"/>
      <c r="AI113" s="11"/>
      <c r="AJ113" s="11"/>
      <c r="AK113" s="11"/>
      <c r="AL113" s="11"/>
      <c r="AM113" s="11"/>
      <c r="AN113" s="11"/>
      <c r="AO113" s="11"/>
      <c r="AP113" s="11"/>
    </row>
    <row r="114" spans="2:42" x14ac:dyDescent="0.25">
      <c r="B114" s="281" t="s">
        <v>569</v>
      </c>
      <c r="C114" s="418">
        <v>0</v>
      </c>
      <c r="D114" s="418">
        <v>0</v>
      </c>
      <c r="E114" s="418">
        <v>0</v>
      </c>
      <c r="F114" s="418">
        <v>0</v>
      </c>
      <c r="G114" s="216">
        <f t="shared" si="3"/>
        <v>0</v>
      </c>
      <c r="H114" s="11"/>
      <c r="I114" s="11"/>
      <c r="J114" s="11"/>
      <c r="K114" s="11"/>
      <c r="L114" s="11"/>
      <c r="M114" s="11"/>
      <c r="N114" s="11"/>
      <c r="O114" s="11"/>
      <c r="P114" s="11"/>
      <c r="Q114" s="11"/>
      <c r="R114" s="11"/>
      <c r="S114" s="11"/>
      <c r="T114" s="11"/>
      <c r="U114" s="11"/>
      <c r="V114" s="11"/>
      <c r="W114" s="11"/>
      <c r="X114" s="11"/>
      <c r="Y114" s="11"/>
      <c r="Z114" s="11"/>
      <c r="AA114" s="11"/>
      <c r="AB114" s="11"/>
      <c r="AC114" s="11"/>
      <c r="AD114" s="11"/>
      <c r="AE114" s="11"/>
      <c r="AF114" s="11"/>
      <c r="AG114" s="11"/>
      <c r="AH114" s="11"/>
      <c r="AI114" s="11"/>
      <c r="AJ114" s="11"/>
      <c r="AK114" s="11"/>
      <c r="AL114" s="11"/>
      <c r="AM114" s="11"/>
      <c r="AN114" s="11"/>
      <c r="AO114" s="11"/>
      <c r="AP114" s="11"/>
    </row>
    <row r="115" spans="2:42" ht="41.4" x14ac:dyDescent="0.25">
      <c r="B115" s="336" t="s">
        <v>573</v>
      </c>
      <c r="C115" s="216">
        <f>SUM(C108:C114)</f>
        <v>0</v>
      </c>
      <c r="D115" s="216">
        <f>SUM(D108:D114)</f>
        <v>0</v>
      </c>
      <c r="E115" s="216">
        <f>SUM(E108:E114)</f>
        <v>0</v>
      </c>
      <c r="F115" s="216">
        <f>SUM(F108:F114)</f>
        <v>0</v>
      </c>
      <c r="G115" s="216">
        <f>SUM(G108:G114)</f>
        <v>0</v>
      </c>
      <c r="H115" s="11"/>
      <c r="I115" s="11"/>
      <c r="J115" s="11"/>
      <c r="K115" s="11"/>
      <c r="L115" s="11"/>
      <c r="M115" s="11"/>
      <c r="N115" s="11"/>
      <c r="O115" s="11"/>
      <c r="P115" s="11"/>
      <c r="Q115" s="11"/>
      <c r="R115" s="11"/>
      <c r="S115" s="11"/>
      <c r="T115" s="11"/>
      <c r="U115" s="11"/>
      <c r="V115" s="11"/>
      <c r="W115" s="11"/>
      <c r="X115" s="11"/>
      <c r="Y115" s="11"/>
      <c r="Z115" s="11"/>
      <c r="AA115" s="11"/>
      <c r="AB115" s="11"/>
      <c r="AC115" s="11"/>
      <c r="AD115" s="11"/>
      <c r="AE115" s="11"/>
      <c r="AF115" s="11"/>
      <c r="AG115" s="11"/>
      <c r="AH115" s="11"/>
      <c r="AI115" s="11"/>
      <c r="AJ115" s="11"/>
      <c r="AK115" s="11"/>
      <c r="AL115" s="11"/>
      <c r="AM115" s="11"/>
      <c r="AN115" s="11"/>
      <c r="AO115" s="11"/>
      <c r="AP115" s="11"/>
    </row>
    <row r="116" spans="2:42" x14ac:dyDescent="0.25">
      <c r="B116" s="217"/>
      <c r="C116" s="218"/>
      <c r="D116" s="218"/>
      <c r="E116" s="218"/>
      <c r="F116" s="218"/>
      <c r="G116" s="233"/>
      <c r="H116" s="11"/>
      <c r="I116" s="11"/>
      <c r="J116" s="11"/>
      <c r="K116" s="11"/>
      <c r="L116" s="11"/>
      <c r="M116" s="11"/>
      <c r="N116" s="11"/>
      <c r="O116" s="11"/>
      <c r="P116" s="11"/>
      <c r="Q116" s="11"/>
      <c r="R116" s="11"/>
      <c r="S116" s="11"/>
      <c r="T116" s="11"/>
      <c r="U116" s="11"/>
      <c r="V116" s="11"/>
      <c r="W116" s="11"/>
      <c r="X116" s="11"/>
      <c r="Y116" s="11"/>
      <c r="Z116" s="11"/>
      <c r="AA116" s="11"/>
      <c r="AB116" s="11"/>
      <c r="AC116" s="11"/>
      <c r="AD116" s="11"/>
      <c r="AE116" s="11"/>
      <c r="AF116" s="11"/>
      <c r="AG116" s="11"/>
      <c r="AH116" s="11"/>
      <c r="AI116" s="11"/>
      <c r="AJ116" s="11"/>
      <c r="AK116" s="11"/>
      <c r="AL116" s="11"/>
      <c r="AM116" s="11"/>
      <c r="AN116" s="11"/>
      <c r="AO116" s="11"/>
      <c r="AP116" s="11"/>
    </row>
    <row r="117" spans="2:42" ht="15.6" x14ac:dyDescent="0.3">
      <c r="B117" s="337" t="s">
        <v>574</v>
      </c>
      <c r="C117" s="226">
        <f>C104-C115</f>
        <v>0</v>
      </c>
      <c r="D117" s="226">
        <f t="shared" ref="D117:G117" si="4">D104-D115</f>
        <v>0</v>
      </c>
      <c r="E117" s="226">
        <f t="shared" si="4"/>
        <v>0</v>
      </c>
      <c r="F117" s="226">
        <f t="shared" si="4"/>
        <v>0</v>
      </c>
      <c r="G117" s="264">
        <f t="shared" si="4"/>
        <v>0</v>
      </c>
      <c r="H117" s="39" t="s">
        <v>413</v>
      </c>
      <c r="I117" s="11"/>
      <c r="J117" s="11"/>
      <c r="K117" s="11"/>
      <c r="L117" s="11"/>
      <c r="M117" s="11"/>
      <c r="N117" s="11"/>
      <c r="O117" s="11"/>
      <c r="P117" s="11"/>
      <c r="Q117" s="11"/>
      <c r="R117" s="11"/>
      <c r="S117" s="11"/>
      <c r="T117" s="11"/>
      <c r="U117" s="11"/>
      <c r="V117" s="11"/>
      <c r="W117" s="11"/>
      <c r="X117" s="11"/>
      <c r="Y117" s="11"/>
      <c r="Z117" s="11"/>
      <c r="AA117" s="11"/>
      <c r="AB117" s="11"/>
      <c r="AC117" s="11"/>
      <c r="AD117" s="11"/>
      <c r="AE117" s="11"/>
      <c r="AF117" s="11"/>
      <c r="AG117" s="11"/>
      <c r="AH117" s="11"/>
      <c r="AI117" s="11"/>
      <c r="AJ117" s="11"/>
      <c r="AK117" s="11"/>
      <c r="AL117" s="11"/>
      <c r="AM117" s="11"/>
      <c r="AN117" s="11"/>
      <c r="AO117" s="11"/>
      <c r="AP117" s="11"/>
    </row>
    <row r="118" spans="2:42" x14ac:dyDescent="0.25">
      <c r="B118" s="277"/>
      <c r="C118" s="224"/>
      <c r="D118" s="224"/>
      <c r="E118" s="224"/>
      <c r="F118" s="224"/>
      <c r="G118" s="270"/>
      <c r="H118" s="11"/>
      <c r="I118" s="11"/>
      <c r="J118" s="11"/>
      <c r="K118" s="11"/>
      <c r="L118" s="11"/>
      <c r="M118" s="11"/>
      <c r="N118" s="11"/>
      <c r="O118" s="11"/>
      <c r="P118" s="11"/>
      <c r="Q118" s="11"/>
      <c r="R118" s="11"/>
      <c r="S118" s="11"/>
      <c r="T118" s="11"/>
      <c r="U118" s="11"/>
      <c r="V118" s="11"/>
      <c r="W118" s="11"/>
      <c r="X118" s="11"/>
      <c r="Y118" s="11"/>
      <c r="Z118" s="11"/>
      <c r="AA118" s="11"/>
      <c r="AB118" s="11"/>
      <c r="AC118" s="11"/>
      <c r="AD118" s="11"/>
      <c r="AE118" s="11"/>
      <c r="AF118" s="11"/>
      <c r="AG118" s="11"/>
      <c r="AH118" s="11"/>
      <c r="AI118" s="11"/>
      <c r="AJ118" s="11"/>
      <c r="AK118" s="11"/>
      <c r="AL118" s="11"/>
      <c r="AM118" s="11"/>
      <c r="AN118" s="11"/>
      <c r="AO118" s="11"/>
      <c r="AP118" s="11"/>
    </row>
    <row r="119" spans="2:42" x14ac:dyDescent="0.25">
      <c r="B119" s="978"/>
      <c r="C119" s="978"/>
      <c r="D119" s="978"/>
      <c r="E119" s="978"/>
      <c r="F119" s="978"/>
      <c r="G119" s="978"/>
      <c r="H119" s="11"/>
      <c r="I119" s="11"/>
      <c r="J119" s="11"/>
      <c r="K119" s="11"/>
      <c r="L119" s="11"/>
      <c r="M119" s="11"/>
      <c r="N119" s="11"/>
      <c r="O119" s="11"/>
      <c r="P119" s="11"/>
      <c r="Q119" s="11"/>
      <c r="R119" s="11"/>
      <c r="S119" s="11"/>
      <c r="T119" s="11"/>
      <c r="U119" s="11"/>
      <c r="V119" s="11"/>
      <c r="W119" s="11"/>
      <c r="X119" s="11"/>
      <c r="Y119" s="11"/>
      <c r="Z119" s="11"/>
      <c r="AA119" s="11"/>
      <c r="AB119" s="11"/>
      <c r="AC119" s="11"/>
      <c r="AD119" s="11"/>
      <c r="AE119" s="11"/>
      <c r="AF119" s="11"/>
      <c r="AG119" s="11"/>
      <c r="AH119" s="11"/>
      <c r="AI119" s="11"/>
      <c r="AJ119" s="11"/>
      <c r="AK119" s="11"/>
      <c r="AL119" s="11"/>
      <c r="AM119" s="11"/>
      <c r="AN119" s="11"/>
      <c r="AO119" s="11"/>
      <c r="AP119" s="11"/>
    </row>
    <row r="120" spans="2:42" x14ac:dyDescent="0.25">
      <c r="B120" s="997" t="s">
        <v>575</v>
      </c>
      <c r="C120" s="998"/>
      <c r="D120" s="998"/>
      <c r="E120" s="999"/>
      <c r="F120" s="1000" t="s">
        <v>394</v>
      </c>
      <c r="G120" s="1001"/>
      <c r="H120" s="11"/>
      <c r="I120" s="11"/>
      <c r="J120" s="11"/>
      <c r="K120" s="11"/>
      <c r="L120" s="11"/>
      <c r="M120" s="11"/>
      <c r="N120" s="11"/>
      <c r="O120" s="11"/>
      <c r="P120" s="11"/>
      <c r="Q120" s="11"/>
      <c r="R120" s="11"/>
      <c r="S120" s="11"/>
      <c r="T120" s="11"/>
      <c r="U120" s="11"/>
      <c r="V120" s="11"/>
      <c r="W120" s="11"/>
      <c r="X120" s="11"/>
      <c r="Y120" s="11"/>
      <c r="Z120" s="11"/>
      <c r="AA120" s="11"/>
      <c r="AB120" s="11"/>
      <c r="AC120" s="11"/>
      <c r="AD120" s="11"/>
      <c r="AE120" s="11"/>
      <c r="AF120" s="11"/>
      <c r="AG120" s="11"/>
      <c r="AH120" s="11"/>
      <c r="AI120" s="11"/>
      <c r="AJ120" s="11"/>
      <c r="AK120" s="11"/>
      <c r="AL120" s="11"/>
      <c r="AM120" s="11"/>
      <c r="AN120" s="11"/>
      <c r="AO120" s="11"/>
      <c r="AP120" s="11"/>
    </row>
    <row r="121" spans="2:42" x14ac:dyDescent="0.25">
      <c r="B121" s="424" t="s">
        <v>576</v>
      </c>
      <c r="C121" s="419"/>
      <c r="D121" s="425"/>
      <c r="E121" s="418">
        <v>0</v>
      </c>
      <c r="F121" s="993"/>
      <c r="G121" s="994"/>
      <c r="H121" s="11"/>
      <c r="I121" s="11"/>
      <c r="J121" s="11"/>
      <c r="K121" s="11"/>
      <c r="L121" s="11"/>
      <c r="M121" s="11"/>
      <c r="N121" s="11"/>
      <c r="O121" s="11"/>
      <c r="P121" s="11"/>
      <c r="Q121" s="11"/>
      <c r="R121" s="11"/>
      <c r="S121" s="11"/>
      <c r="T121" s="11"/>
      <c r="U121" s="11"/>
      <c r="V121" s="11"/>
      <c r="W121" s="11"/>
      <c r="X121" s="11"/>
      <c r="Y121" s="11"/>
      <c r="Z121" s="11"/>
      <c r="AA121" s="11"/>
      <c r="AB121" s="11"/>
      <c r="AC121" s="11"/>
      <c r="AD121" s="11"/>
      <c r="AE121" s="11"/>
      <c r="AF121" s="11"/>
      <c r="AG121" s="11"/>
      <c r="AH121" s="11"/>
      <c r="AI121" s="11"/>
      <c r="AJ121" s="11"/>
      <c r="AK121" s="11"/>
      <c r="AL121" s="11"/>
      <c r="AM121" s="11"/>
      <c r="AN121" s="11"/>
      <c r="AO121" s="11"/>
      <c r="AP121" s="11"/>
    </row>
    <row r="122" spans="2:42" x14ac:dyDescent="0.25">
      <c r="B122" s="424" t="s">
        <v>577</v>
      </c>
      <c r="C122" s="419"/>
      <c r="D122" s="425"/>
      <c r="E122" s="418">
        <v>0</v>
      </c>
      <c r="F122" s="982"/>
      <c r="G122" s="983"/>
      <c r="H122" s="11"/>
      <c r="I122" s="11"/>
      <c r="J122" s="11"/>
      <c r="K122" s="11"/>
      <c r="L122" s="11"/>
      <c r="M122" s="11"/>
      <c r="N122" s="11"/>
      <c r="O122" s="11"/>
      <c r="P122" s="11"/>
      <c r="Q122" s="11"/>
      <c r="R122" s="11"/>
      <c r="S122" s="11"/>
      <c r="T122" s="11"/>
      <c r="U122" s="11"/>
      <c r="V122" s="11"/>
      <c r="W122" s="11"/>
      <c r="X122" s="11"/>
      <c r="Y122" s="11"/>
      <c r="Z122" s="11"/>
      <c r="AA122" s="11"/>
      <c r="AB122" s="11"/>
      <c r="AC122" s="11"/>
      <c r="AD122" s="11"/>
      <c r="AE122" s="11"/>
      <c r="AF122" s="11"/>
      <c r="AG122" s="11"/>
      <c r="AH122" s="11"/>
      <c r="AI122" s="11"/>
      <c r="AJ122" s="11"/>
      <c r="AK122" s="11"/>
      <c r="AL122" s="11"/>
      <c r="AM122" s="11"/>
      <c r="AN122" s="11"/>
      <c r="AO122" s="11"/>
      <c r="AP122" s="11"/>
    </row>
    <row r="123" spans="2:42" x14ac:dyDescent="0.25">
      <c r="B123" s="424" t="s">
        <v>578</v>
      </c>
      <c r="C123" s="419"/>
      <c r="D123" s="425"/>
      <c r="E123" s="418">
        <v>0</v>
      </c>
      <c r="F123" s="982"/>
      <c r="G123" s="983"/>
      <c r="H123" s="11"/>
      <c r="I123" s="11"/>
      <c r="J123" s="11"/>
      <c r="K123" s="11"/>
      <c r="L123" s="11"/>
      <c r="M123" s="11"/>
      <c r="N123" s="11"/>
      <c r="O123" s="11"/>
      <c r="P123" s="11"/>
      <c r="Q123" s="11"/>
      <c r="R123" s="11"/>
      <c r="S123" s="11"/>
      <c r="T123" s="11"/>
      <c r="U123" s="11"/>
      <c r="V123" s="11"/>
      <c r="W123" s="11"/>
      <c r="X123" s="11"/>
      <c r="Y123" s="11"/>
      <c r="Z123" s="11"/>
      <c r="AA123" s="11"/>
      <c r="AB123" s="11"/>
      <c r="AC123" s="11"/>
      <c r="AD123" s="11"/>
      <c r="AE123" s="11"/>
      <c r="AF123" s="11"/>
      <c r="AG123" s="11"/>
      <c r="AH123" s="11"/>
      <c r="AI123" s="11"/>
      <c r="AJ123" s="11"/>
      <c r="AK123" s="11"/>
      <c r="AL123" s="11"/>
      <c r="AM123" s="11"/>
      <c r="AN123" s="11"/>
      <c r="AO123" s="11"/>
      <c r="AP123" s="11"/>
    </row>
    <row r="124" spans="2:42" x14ac:dyDescent="0.25">
      <c r="B124" s="424" t="s">
        <v>579</v>
      </c>
      <c r="C124" s="419"/>
      <c r="D124" s="425"/>
      <c r="E124" s="418">
        <v>0</v>
      </c>
      <c r="F124" s="982"/>
      <c r="G124" s="983"/>
      <c r="H124" s="11"/>
      <c r="I124" s="11"/>
      <c r="J124" s="11"/>
      <c r="K124" s="11"/>
      <c r="L124" s="11"/>
      <c r="M124" s="11"/>
      <c r="N124" s="11"/>
      <c r="O124" s="11"/>
      <c r="P124" s="11"/>
      <c r="Q124" s="11"/>
      <c r="R124" s="11"/>
      <c r="S124" s="11"/>
      <c r="T124" s="11"/>
      <c r="U124" s="11"/>
      <c r="V124" s="11"/>
      <c r="W124" s="11"/>
      <c r="X124" s="11"/>
      <c r="Y124" s="11"/>
      <c r="Z124" s="11"/>
      <c r="AA124" s="11"/>
      <c r="AB124" s="11"/>
      <c r="AC124" s="11"/>
      <c r="AD124" s="11"/>
      <c r="AE124" s="11"/>
      <c r="AF124" s="11"/>
      <c r="AG124" s="11"/>
      <c r="AH124" s="11"/>
      <c r="AI124" s="11"/>
      <c r="AJ124" s="11"/>
      <c r="AK124" s="11"/>
      <c r="AL124" s="11"/>
      <c r="AM124" s="11"/>
      <c r="AN124" s="11"/>
      <c r="AO124" s="11"/>
      <c r="AP124" s="11"/>
    </row>
    <row r="125" spans="2:42" x14ac:dyDescent="0.25">
      <c r="B125" s="424" t="s">
        <v>580</v>
      </c>
      <c r="C125" s="419"/>
      <c r="D125" s="425"/>
      <c r="E125" s="418">
        <v>0</v>
      </c>
      <c r="F125" s="982"/>
      <c r="G125" s="983"/>
      <c r="H125" s="11"/>
      <c r="I125" s="11"/>
      <c r="J125" s="11"/>
      <c r="K125" s="11"/>
      <c r="L125" s="11"/>
      <c r="M125" s="11"/>
      <c r="N125" s="11"/>
      <c r="O125" s="11"/>
      <c r="P125" s="11"/>
      <c r="Q125" s="11"/>
      <c r="R125" s="11"/>
      <c r="S125" s="11"/>
      <c r="T125" s="11"/>
      <c r="U125" s="11"/>
      <c r="V125" s="11"/>
      <c r="W125" s="11"/>
      <c r="X125" s="11"/>
      <c r="Y125" s="11"/>
      <c r="Z125" s="11"/>
      <c r="AA125" s="11"/>
      <c r="AB125" s="11"/>
      <c r="AC125" s="11"/>
      <c r="AD125" s="11"/>
      <c r="AE125" s="11"/>
      <c r="AF125" s="11"/>
      <c r="AG125" s="11"/>
      <c r="AH125" s="11"/>
      <c r="AI125" s="11"/>
      <c r="AJ125" s="11"/>
      <c r="AK125" s="11"/>
      <c r="AL125" s="11"/>
      <c r="AM125" s="11"/>
      <c r="AN125" s="11"/>
      <c r="AO125" s="11"/>
      <c r="AP125" s="11"/>
    </row>
    <row r="126" spans="2:42" x14ac:dyDescent="0.25">
      <c r="B126" s="217"/>
      <c r="C126" s="218"/>
      <c r="D126" s="218"/>
      <c r="E126" s="219"/>
      <c r="F126" s="982"/>
      <c r="G126" s="983"/>
      <c r="H126" s="11"/>
      <c r="I126" s="11"/>
      <c r="J126" s="11"/>
      <c r="K126" s="11"/>
      <c r="L126" s="11"/>
      <c r="M126" s="11"/>
      <c r="N126" s="11"/>
      <c r="O126" s="11"/>
      <c r="P126" s="11"/>
      <c r="Q126" s="11"/>
      <c r="R126" s="11"/>
      <c r="S126" s="11"/>
      <c r="T126" s="11"/>
      <c r="U126" s="11"/>
      <c r="V126" s="11"/>
      <c r="W126" s="11"/>
      <c r="X126" s="11"/>
      <c r="Y126" s="11"/>
      <c r="Z126" s="11"/>
      <c r="AA126" s="11"/>
      <c r="AB126" s="11"/>
      <c r="AC126" s="11"/>
      <c r="AD126" s="11"/>
      <c r="AE126" s="11"/>
      <c r="AF126" s="11"/>
      <c r="AG126" s="11"/>
      <c r="AH126" s="11"/>
      <c r="AI126" s="11"/>
      <c r="AJ126" s="11"/>
      <c r="AK126" s="11"/>
      <c r="AL126" s="11"/>
      <c r="AM126" s="11"/>
      <c r="AN126" s="11"/>
      <c r="AO126" s="11"/>
      <c r="AP126" s="11"/>
    </row>
    <row r="127" spans="2:42" ht="15.6" x14ac:dyDescent="0.3">
      <c r="B127" s="223" t="s">
        <v>581</v>
      </c>
      <c r="C127" s="224"/>
      <c r="D127" s="224"/>
      <c r="E127" s="226">
        <f>SUM(E121:E125)</f>
        <v>0</v>
      </c>
      <c r="F127" s="1002"/>
      <c r="G127" s="1003"/>
      <c r="H127" s="39" t="s">
        <v>413</v>
      </c>
      <c r="I127" s="11"/>
      <c r="J127" s="11"/>
      <c r="K127" s="11"/>
      <c r="L127" s="11"/>
      <c r="M127" s="11"/>
      <c r="N127" s="11"/>
      <c r="O127" s="11"/>
      <c r="P127" s="11"/>
      <c r="Q127" s="11"/>
      <c r="R127" s="11"/>
      <c r="S127" s="11"/>
      <c r="T127" s="11"/>
      <c r="U127" s="11"/>
      <c r="V127" s="11"/>
      <c r="W127" s="11"/>
      <c r="X127" s="11"/>
      <c r="Y127" s="11"/>
      <c r="Z127" s="11"/>
      <c r="AA127" s="11"/>
      <c r="AB127" s="11"/>
      <c r="AC127" s="11"/>
      <c r="AD127" s="11"/>
      <c r="AE127" s="11"/>
      <c r="AF127" s="11"/>
      <c r="AG127" s="11"/>
      <c r="AH127" s="11"/>
      <c r="AI127" s="11"/>
      <c r="AJ127" s="11"/>
      <c r="AK127" s="11"/>
      <c r="AL127" s="11"/>
      <c r="AM127" s="11"/>
      <c r="AN127" s="11"/>
      <c r="AO127" s="11"/>
      <c r="AP127" s="11"/>
    </row>
    <row r="128" spans="2:42" x14ac:dyDescent="0.25">
      <c r="B128" s="978"/>
      <c r="C128" s="978"/>
      <c r="D128" s="978"/>
      <c r="E128" s="978"/>
      <c r="F128" s="978"/>
      <c r="G128" s="978"/>
      <c r="H128" s="11"/>
      <c r="I128" s="11"/>
      <c r="J128" s="11"/>
      <c r="K128" s="11"/>
      <c r="L128" s="11"/>
      <c r="M128" s="11"/>
      <c r="N128" s="11"/>
      <c r="O128" s="11"/>
      <c r="P128" s="11"/>
      <c r="Q128" s="11"/>
      <c r="R128" s="11"/>
      <c r="S128" s="11"/>
      <c r="T128" s="11"/>
      <c r="U128" s="11"/>
      <c r="V128" s="11"/>
      <c r="W128" s="11"/>
      <c r="X128" s="11"/>
      <c r="Y128" s="11"/>
      <c r="Z128" s="11"/>
      <c r="AA128" s="11"/>
      <c r="AB128" s="11"/>
      <c r="AC128" s="11"/>
      <c r="AD128" s="11"/>
      <c r="AE128" s="11"/>
      <c r="AF128" s="11"/>
      <c r="AG128" s="11"/>
      <c r="AH128" s="11"/>
      <c r="AI128" s="11"/>
      <c r="AJ128" s="11"/>
      <c r="AK128" s="11"/>
      <c r="AL128" s="11"/>
      <c r="AM128" s="11"/>
      <c r="AN128" s="11"/>
      <c r="AO128" s="11"/>
      <c r="AP128" s="11"/>
    </row>
    <row r="129" spans="2:42" x14ac:dyDescent="0.25">
      <c r="B129" s="997" t="s">
        <v>32</v>
      </c>
      <c r="C129" s="998"/>
      <c r="D129" s="998"/>
      <c r="E129" s="999"/>
      <c r="F129" s="1000" t="s">
        <v>394</v>
      </c>
      <c r="G129" s="1001"/>
      <c r="H129" s="11"/>
      <c r="I129" s="11"/>
      <c r="J129" s="11"/>
      <c r="K129" s="11"/>
      <c r="L129" s="11"/>
      <c r="M129" s="11"/>
      <c r="N129" s="11"/>
      <c r="O129" s="11"/>
      <c r="P129" s="11"/>
      <c r="Q129" s="11"/>
      <c r="R129" s="11"/>
      <c r="S129" s="11"/>
      <c r="T129" s="11"/>
      <c r="U129" s="11"/>
      <c r="V129" s="11"/>
      <c r="W129" s="11"/>
      <c r="X129" s="11"/>
      <c r="Y129" s="11"/>
      <c r="Z129" s="11"/>
      <c r="AA129" s="11"/>
      <c r="AB129" s="11"/>
      <c r="AC129" s="11"/>
      <c r="AD129" s="11"/>
      <c r="AE129" s="11"/>
      <c r="AF129" s="11"/>
      <c r="AG129" s="11"/>
      <c r="AH129" s="11"/>
      <c r="AI129" s="11"/>
      <c r="AJ129" s="11"/>
      <c r="AK129" s="11"/>
      <c r="AL129" s="11"/>
      <c r="AM129" s="11"/>
      <c r="AN129" s="11"/>
      <c r="AO129" s="11"/>
      <c r="AP129" s="11"/>
    </row>
    <row r="130" spans="2:42" ht="15" customHeight="1" x14ac:dyDescent="0.25">
      <c r="B130" s="1023" t="s">
        <v>429</v>
      </c>
      <c r="C130" s="1024"/>
      <c r="D130" s="238"/>
      <c r="E130" s="416">
        <v>0</v>
      </c>
      <c r="F130" s="993"/>
      <c r="G130" s="994"/>
      <c r="H130" s="11"/>
      <c r="I130" s="11"/>
      <c r="J130" s="11"/>
      <c r="K130" s="11"/>
      <c r="L130" s="11"/>
      <c r="M130" s="11"/>
      <c r="N130" s="11"/>
      <c r="O130" s="11"/>
      <c r="P130" s="11"/>
      <c r="Q130" s="11"/>
      <c r="R130" s="11"/>
      <c r="S130" s="11"/>
      <c r="T130" s="11"/>
      <c r="U130" s="11"/>
      <c r="V130" s="11"/>
      <c r="W130" s="11"/>
      <c r="X130" s="11"/>
      <c r="Y130" s="11"/>
      <c r="Z130" s="11"/>
      <c r="AA130" s="11"/>
      <c r="AB130" s="11"/>
      <c r="AC130" s="11"/>
      <c r="AD130" s="11"/>
      <c r="AE130" s="11"/>
      <c r="AF130" s="11"/>
      <c r="AG130" s="11"/>
      <c r="AH130" s="11"/>
      <c r="AI130" s="11"/>
      <c r="AJ130" s="11"/>
      <c r="AK130" s="11"/>
      <c r="AL130" s="11"/>
      <c r="AM130" s="11"/>
      <c r="AN130" s="11"/>
      <c r="AO130" s="11"/>
      <c r="AP130" s="11"/>
    </row>
    <row r="131" spans="2:42" x14ac:dyDescent="0.25">
      <c r="B131" s="239"/>
      <c r="C131" s="240"/>
      <c r="D131" s="238"/>
      <c r="E131" s="238"/>
      <c r="F131" s="982"/>
      <c r="G131" s="983"/>
      <c r="H131" s="11"/>
      <c r="I131" s="11"/>
      <c r="J131" s="11"/>
      <c r="K131" s="11"/>
      <c r="L131" s="11"/>
      <c r="M131" s="11"/>
      <c r="N131" s="11"/>
      <c r="O131" s="11"/>
      <c r="P131" s="11"/>
      <c r="Q131" s="11"/>
      <c r="R131" s="11"/>
      <c r="S131" s="11"/>
      <c r="T131" s="11"/>
      <c r="U131" s="11"/>
      <c r="V131" s="11"/>
      <c r="W131" s="11"/>
      <c r="X131" s="11"/>
      <c r="Y131" s="11"/>
      <c r="Z131" s="11"/>
      <c r="AA131" s="11"/>
      <c r="AB131" s="11"/>
      <c r="AC131" s="11"/>
      <c r="AD131" s="11"/>
      <c r="AE131" s="11"/>
      <c r="AF131" s="11"/>
      <c r="AG131" s="11"/>
      <c r="AH131" s="11"/>
      <c r="AI131" s="11"/>
      <c r="AJ131" s="11"/>
      <c r="AK131" s="11"/>
      <c r="AL131" s="11"/>
      <c r="AM131" s="11"/>
      <c r="AN131" s="11"/>
      <c r="AO131" s="11"/>
      <c r="AP131" s="11"/>
    </row>
    <row r="132" spans="2:42" x14ac:dyDescent="0.25">
      <c r="B132" s="241" t="s">
        <v>405</v>
      </c>
      <c r="C132" s="240"/>
      <c r="D132" s="238"/>
      <c r="E132" s="242">
        <v>2.5000000000000001E-3</v>
      </c>
      <c r="F132" s="982"/>
      <c r="G132" s="983"/>
      <c r="H132" s="11"/>
      <c r="I132" s="11"/>
      <c r="J132" s="11"/>
      <c r="K132" s="11"/>
      <c r="L132" s="11"/>
      <c r="M132" s="11"/>
      <c r="N132" s="11"/>
      <c r="O132" s="11"/>
      <c r="P132" s="11"/>
      <c r="Q132" s="11"/>
      <c r="R132" s="11"/>
      <c r="S132" s="11"/>
      <c r="T132" s="11"/>
      <c r="U132" s="11"/>
      <c r="V132" s="11"/>
      <c r="W132" s="11"/>
      <c r="X132" s="11"/>
      <c r="Y132" s="11"/>
      <c r="Z132" s="11"/>
      <c r="AA132" s="11"/>
      <c r="AB132" s="11"/>
      <c r="AC132" s="11"/>
      <c r="AD132" s="11"/>
      <c r="AE132" s="11"/>
      <c r="AF132" s="11"/>
      <c r="AG132" s="11"/>
      <c r="AH132" s="11"/>
      <c r="AI132" s="11"/>
      <c r="AJ132" s="11"/>
      <c r="AK132" s="11"/>
      <c r="AL132" s="11"/>
      <c r="AM132" s="11"/>
      <c r="AN132" s="11"/>
      <c r="AO132" s="11"/>
      <c r="AP132" s="11"/>
    </row>
    <row r="133" spans="2:42" x14ac:dyDescent="0.25">
      <c r="B133" s="217"/>
      <c r="C133" s="218"/>
      <c r="D133" s="218"/>
      <c r="E133" s="219"/>
      <c r="F133" s="982"/>
      <c r="G133" s="983"/>
      <c r="H133" s="11"/>
      <c r="I133" s="11"/>
      <c r="J133" s="11"/>
      <c r="K133" s="11"/>
      <c r="L133" s="11"/>
      <c r="M133" s="11"/>
      <c r="N133" s="11"/>
      <c r="O133" s="11"/>
      <c r="P133" s="11"/>
      <c r="Q133" s="11"/>
      <c r="R133" s="11"/>
      <c r="S133" s="11"/>
      <c r="T133" s="11"/>
      <c r="U133" s="11"/>
      <c r="V133" s="11"/>
      <c r="W133" s="11"/>
      <c r="X133" s="11"/>
      <c r="Y133" s="11"/>
      <c r="Z133" s="11"/>
      <c r="AA133" s="11"/>
      <c r="AB133" s="11"/>
      <c r="AC133" s="11"/>
      <c r="AD133" s="11"/>
      <c r="AE133" s="11"/>
      <c r="AF133" s="11"/>
      <c r="AG133" s="11"/>
      <c r="AH133" s="11"/>
      <c r="AI133" s="11"/>
      <c r="AJ133" s="11"/>
      <c r="AK133" s="11"/>
      <c r="AL133" s="11"/>
      <c r="AM133" s="11"/>
      <c r="AN133" s="11"/>
      <c r="AO133" s="11"/>
      <c r="AP133" s="11"/>
    </row>
    <row r="134" spans="2:42" x14ac:dyDescent="0.25">
      <c r="B134" s="217" t="s">
        <v>404</v>
      </c>
      <c r="C134" s="218"/>
      <c r="D134" s="218"/>
      <c r="E134" s="216">
        <f>E130*E132</f>
        <v>0</v>
      </c>
      <c r="F134" s="982"/>
      <c r="G134" s="983"/>
      <c r="H134" s="11"/>
      <c r="I134" s="11"/>
      <c r="J134" s="11"/>
      <c r="K134" s="11"/>
      <c r="L134" s="11"/>
      <c r="M134" s="11"/>
      <c r="N134" s="11"/>
      <c r="O134" s="11"/>
      <c r="P134" s="11"/>
      <c r="Q134" s="11"/>
      <c r="R134" s="11"/>
      <c r="S134" s="11"/>
      <c r="T134" s="11"/>
      <c r="U134" s="11"/>
      <c r="V134" s="11"/>
      <c r="W134" s="11"/>
      <c r="X134" s="11"/>
      <c r="Y134" s="11"/>
      <c r="Z134" s="11"/>
      <c r="AA134" s="11"/>
      <c r="AB134" s="11"/>
      <c r="AC134" s="11"/>
      <c r="AD134" s="11"/>
      <c r="AE134" s="11"/>
      <c r="AF134" s="11"/>
      <c r="AG134" s="11"/>
      <c r="AH134" s="11"/>
      <c r="AI134" s="11"/>
      <c r="AJ134" s="11"/>
      <c r="AK134" s="11"/>
      <c r="AL134" s="11"/>
      <c r="AM134" s="11"/>
      <c r="AN134" s="11"/>
      <c r="AO134" s="11"/>
      <c r="AP134" s="11"/>
    </row>
    <row r="135" spans="2:42" ht="15.6" x14ac:dyDescent="0.25">
      <c r="B135" s="217"/>
      <c r="C135" s="221"/>
      <c r="D135" s="218"/>
      <c r="E135" s="243"/>
      <c r="F135" s="982"/>
      <c r="G135" s="983"/>
      <c r="H135" s="11"/>
      <c r="I135" s="11"/>
      <c r="J135" s="11"/>
      <c r="K135" s="11"/>
      <c r="L135" s="11"/>
      <c r="M135" s="11"/>
      <c r="N135" s="11"/>
      <c r="O135" s="11"/>
      <c r="P135" s="11"/>
      <c r="Q135" s="11"/>
      <c r="R135" s="11"/>
      <c r="S135" s="11"/>
      <c r="T135" s="11"/>
      <c r="U135" s="11"/>
      <c r="V135" s="11"/>
      <c r="W135" s="11"/>
      <c r="X135" s="11"/>
      <c r="Y135" s="11"/>
      <c r="Z135" s="11"/>
      <c r="AA135" s="11"/>
      <c r="AB135" s="11"/>
      <c r="AC135" s="11"/>
      <c r="AD135" s="11"/>
      <c r="AE135" s="11"/>
      <c r="AF135" s="11"/>
      <c r="AG135" s="11"/>
      <c r="AH135" s="11"/>
      <c r="AI135" s="11"/>
      <c r="AJ135" s="11"/>
      <c r="AK135" s="11"/>
      <c r="AL135" s="11"/>
      <c r="AM135" s="11"/>
      <c r="AN135" s="11"/>
      <c r="AO135" s="11"/>
      <c r="AP135" s="11"/>
    </row>
    <row r="136" spans="2:42" x14ac:dyDescent="0.25">
      <c r="B136" s="217" t="s">
        <v>257</v>
      </c>
      <c r="C136" s="413" t="s">
        <v>406</v>
      </c>
      <c r="D136" s="218"/>
      <c r="E136" s="417">
        <v>0</v>
      </c>
      <c r="F136" s="982"/>
      <c r="G136" s="983"/>
      <c r="H136" s="11"/>
      <c r="I136" s="11"/>
      <c r="J136" s="11"/>
      <c r="K136" s="11"/>
      <c r="L136" s="11"/>
      <c r="M136" s="11"/>
      <c r="N136" s="11"/>
      <c r="O136" s="11"/>
      <c r="P136" s="11"/>
      <c r="Q136" s="11"/>
      <c r="R136" s="11"/>
      <c r="S136" s="11"/>
      <c r="T136" s="11"/>
      <c r="U136" s="11"/>
      <c r="V136" s="11"/>
      <c r="W136" s="11"/>
      <c r="X136" s="11"/>
      <c r="Y136" s="11"/>
      <c r="Z136" s="11"/>
      <c r="AA136" s="11"/>
      <c r="AB136" s="11"/>
      <c r="AC136" s="11"/>
      <c r="AD136" s="11"/>
      <c r="AE136" s="11"/>
      <c r="AF136" s="11"/>
      <c r="AG136" s="11"/>
      <c r="AH136" s="11"/>
      <c r="AI136" s="11"/>
      <c r="AJ136" s="11"/>
      <c r="AK136" s="11"/>
      <c r="AL136" s="11"/>
      <c r="AM136" s="11"/>
      <c r="AN136" s="11"/>
      <c r="AO136" s="11"/>
      <c r="AP136" s="11"/>
    </row>
    <row r="137" spans="2:42" x14ac:dyDescent="0.25">
      <c r="B137" s="217"/>
      <c r="C137" s="218"/>
      <c r="D137" s="218"/>
      <c r="E137" s="219"/>
      <c r="F137" s="982"/>
      <c r="G137" s="983"/>
      <c r="H137" s="11"/>
      <c r="I137" s="11"/>
      <c r="J137" s="11"/>
      <c r="K137" s="11"/>
      <c r="L137" s="11"/>
      <c r="M137" s="11"/>
      <c r="N137" s="11"/>
      <c r="O137" s="11"/>
      <c r="P137" s="11"/>
      <c r="Q137" s="11"/>
      <c r="R137" s="11"/>
      <c r="S137" s="11"/>
      <c r="T137" s="11"/>
      <c r="U137" s="11"/>
      <c r="V137" s="11"/>
      <c r="W137" s="11"/>
      <c r="X137" s="11"/>
      <c r="Y137" s="11"/>
      <c r="Z137" s="11"/>
      <c r="AA137" s="11"/>
      <c r="AB137" s="11"/>
      <c r="AC137" s="11"/>
      <c r="AD137" s="11"/>
      <c r="AE137" s="11"/>
      <c r="AF137" s="11"/>
      <c r="AG137" s="11"/>
      <c r="AH137" s="11"/>
      <c r="AI137" s="11"/>
      <c r="AJ137" s="11"/>
      <c r="AK137" s="11"/>
      <c r="AL137" s="11"/>
      <c r="AM137" s="11"/>
      <c r="AN137" s="11"/>
      <c r="AO137" s="11"/>
      <c r="AP137" s="11"/>
    </row>
    <row r="138" spans="2:42" ht="15.6" x14ac:dyDescent="0.3">
      <c r="B138" s="223" t="s">
        <v>407</v>
      </c>
      <c r="C138" s="224"/>
      <c r="D138" s="224"/>
      <c r="E138" s="226">
        <f>E136+E134</f>
        <v>0</v>
      </c>
      <c r="F138" s="1027"/>
      <c r="G138" s="1028"/>
      <c r="H138" s="39" t="s">
        <v>413</v>
      </c>
      <c r="I138" s="11"/>
      <c r="J138" s="11"/>
      <c r="K138" s="11"/>
      <c r="L138" s="11"/>
      <c r="M138" s="11"/>
      <c r="N138" s="11"/>
      <c r="O138" s="11"/>
      <c r="P138" s="11"/>
      <c r="Q138" s="11"/>
      <c r="R138" s="11"/>
      <c r="S138" s="11"/>
      <c r="T138" s="11"/>
      <c r="U138" s="11"/>
      <c r="V138" s="11"/>
      <c r="W138" s="11"/>
      <c r="X138" s="11"/>
      <c r="Y138" s="11"/>
      <c r="Z138" s="11"/>
      <c r="AA138" s="11"/>
      <c r="AB138" s="11"/>
      <c r="AC138" s="11"/>
      <c r="AD138" s="11"/>
      <c r="AE138" s="11"/>
      <c r="AF138" s="11"/>
      <c r="AG138" s="11"/>
      <c r="AH138" s="11"/>
      <c r="AI138" s="11"/>
      <c r="AJ138" s="11"/>
      <c r="AK138" s="11"/>
      <c r="AL138" s="11"/>
      <c r="AM138" s="11"/>
      <c r="AN138" s="11"/>
      <c r="AO138" s="11"/>
      <c r="AP138" s="11"/>
    </row>
    <row r="139" spans="2:42" ht="17.25" customHeight="1" x14ac:dyDescent="0.25">
      <c r="B139" s="989"/>
      <c r="C139" s="989"/>
      <c r="D139" s="989"/>
      <c r="E139" s="989"/>
      <c r="F139" s="989"/>
      <c r="G139" s="989"/>
      <c r="H139" s="11"/>
      <c r="I139" s="11"/>
      <c r="J139" s="11"/>
      <c r="K139" s="11"/>
      <c r="L139" s="11"/>
      <c r="M139" s="11"/>
      <c r="N139" s="11"/>
      <c r="O139" s="11"/>
      <c r="P139" s="11"/>
      <c r="Q139" s="11"/>
      <c r="R139" s="11"/>
      <c r="S139" s="11"/>
      <c r="T139" s="11"/>
      <c r="U139" s="11"/>
      <c r="V139" s="11"/>
      <c r="W139" s="11"/>
      <c r="X139" s="11"/>
      <c r="Y139" s="11"/>
      <c r="Z139" s="11"/>
      <c r="AA139" s="11"/>
      <c r="AB139" s="11"/>
      <c r="AC139" s="11"/>
      <c r="AD139" s="11"/>
      <c r="AE139" s="11"/>
      <c r="AF139" s="11"/>
      <c r="AG139" s="11"/>
      <c r="AH139" s="11"/>
      <c r="AI139" s="11"/>
      <c r="AJ139" s="11"/>
      <c r="AK139" s="11"/>
      <c r="AL139" s="11"/>
      <c r="AM139" s="11"/>
      <c r="AN139" s="11"/>
      <c r="AO139" s="11"/>
      <c r="AP139" s="11"/>
    </row>
    <row r="140" spans="2:42" x14ac:dyDescent="0.25">
      <c r="B140" s="997" t="s">
        <v>35</v>
      </c>
      <c r="C140" s="998"/>
      <c r="D140" s="998"/>
      <c r="E140" s="999"/>
      <c r="F140" s="1000" t="s">
        <v>394</v>
      </c>
      <c r="G140" s="1001"/>
      <c r="H140" s="11"/>
      <c r="I140" s="11"/>
      <c r="J140" s="11"/>
      <c r="K140" s="11"/>
      <c r="L140" s="11"/>
      <c r="M140" s="11"/>
      <c r="N140" s="11"/>
      <c r="O140" s="11"/>
      <c r="P140" s="11"/>
      <c r="Q140" s="11"/>
      <c r="R140" s="11"/>
      <c r="S140" s="11"/>
      <c r="T140" s="11"/>
      <c r="U140" s="11"/>
      <c r="V140" s="11"/>
      <c r="W140" s="11"/>
      <c r="X140" s="11"/>
      <c r="Y140" s="11"/>
      <c r="Z140" s="11"/>
      <c r="AA140" s="11"/>
      <c r="AB140" s="11"/>
      <c r="AC140" s="11"/>
      <c r="AD140" s="11"/>
      <c r="AE140" s="11"/>
      <c r="AF140" s="11"/>
      <c r="AG140" s="11"/>
      <c r="AH140" s="11"/>
      <c r="AI140" s="11"/>
      <c r="AJ140" s="11"/>
      <c r="AK140" s="11"/>
      <c r="AL140" s="11"/>
      <c r="AM140" s="11"/>
      <c r="AN140" s="11"/>
      <c r="AO140" s="11"/>
      <c r="AP140" s="11"/>
    </row>
    <row r="141" spans="2:42" x14ac:dyDescent="0.25">
      <c r="B141" s="424" t="s">
        <v>700</v>
      </c>
      <c r="C141" s="419"/>
      <c r="D141" s="425"/>
      <c r="E141" s="418">
        <v>0</v>
      </c>
      <c r="F141" s="993"/>
      <c r="G141" s="994"/>
      <c r="H141" s="11"/>
      <c r="I141" s="11"/>
      <c r="J141" s="11"/>
      <c r="K141" s="11"/>
      <c r="L141" s="11"/>
      <c r="M141" s="11"/>
      <c r="N141" s="11"/>
      <c r="O141" s="11"/>
      <c r="P141" s="11"/>
      <c r="Q141" s="11"/>
      <c r="R141" s="11"/>
      <c r="S141" s="11"/>
      <c r="T141" s="11"/>
      <c r="U141" s="11"/>
      <c r="V141" s="11"/>
      <c r="W141" s="11"/>
      <c r="X141" s="11"/>
      <c r="Y141" s="11"/>
      <c r="Z141" s="11"/>
      <c r="AA141" s="11"/>
      <c r="AB141" s="11"/>
      <c r="AC141" s="11"/>
      <c r="AD141" s="11"/>
      <c r="AE141" s="11"/>
      <c r="AF141" s="11"/>
      <c r="AG141" s="11"/>
      <c r="AH141" s="11"/>
      <c r="AI141" s="11"/>
      <c r="AJ141" s="11"/>
      <c r="AK141" s="11"/>
      <c r="AL141" s="11"/>
      <c r="AM141" s="11"/>
      <c r="AN141" s="11"/>
      <c r="AO141" s="11"/>
      <c r="AP141" s="11"/>
    </row>
    <row r="142" spans="2:42" x14ac:dyDescent="0.25">
      <c r="B142" s="424" t="s">
        <v>408</v>
      </c>
      <c r="C142" s="419"/>
      <c r="D142" s="425"/>
      <c r="E142" s="418">
        <v>0</v>
      </c>
      <c r="F142" s="982"/>
      <c r="G142" s="983"/>
      <c r="H142" s="11"/>
      <c r="I142" s="11"/>
      <c r="J142" s="11"/>
      <c r="K142" s="11"/>
      <c r="L142" s="11"/>
      <c r="M142" s="11"/>
      <c r="N142" s="11"/>
      <c r="O142" s="11"/>
      <c r="P142" s="11"/>
      <c r="Q142" s="11"/>
      <c r="R142" s="11"/>
      <c r="S142" s="11"/>
      <c r="T142" s="11"/>
      <c r="U142" s="11"/>
      <c r="V142" s="11"/>
      <c r="W142" s="11"/>
      <c r="X142" s="11"/>
      <c r="Y142" s="11"/>
      <c r="Z142" s="11"/>
      <c r="AA142" s="11"/>
      <c r="AB142" s="11"/>
      <c r="AC142" s="11"/>
      <c r="AD142" s="11"/>
      <c r="AE142" s="11"/>
      <c r="AF142" s="11"/>
      <c r="AG142" s="11"/>
      <c r="AH142" s="11"/>
      <c r="AI142" s="11"/>
      <c r="AJ142" s="11"/>
      <c r="AK142" s="11"/>
      <c r="AL142" s="11"/>
      <c r="AM142" s="11"/>
      <c r="AN142" s="11"/>
      <c r="AO142" s="11"/>
      <c r="AP142" s="11"/>
    </row>
    <row r="143" spans="2:42" x14ac:dyDescent="0.25">
      <c r="B143" s="424" t="s">
        <v>409</v>
      </c>
      <c r="C143" s="419"/>
      <c r="D143" s="425"/>
      <c r="E143" s="418">
        <v>0</v>
      </c>
      <c r="F143" s="982"/>
      <c r="G143" s="983"/>
      <c r="H143" s="11"/>
      <c r="I143" s="11"/>
      <c r="J143" s="11"/>
      <c r="K143" s="11"/>
      <c r="L143" s="11"/>
      <c r="M143" s="11"/>
      <c r="N143" s="11"/>
      <c r="O143" s="11"/>
      <c r="P143" s="11"/>
      <c r="Q143" s="11"/>
      <c r="R143" s="11"/>
      <c r="S143" s="11"/>
      <c r="T143" s="11"/>
      <c r="U143" s="11"/>
      <c r="V143" s="11"/>
      <c r="W143" s="11"/>
      <c r="X143" s="11"/>
      <c r="Y143" s="11"/>
      <c r="Z143" s="11"/>
      <c r="AA143" s="11"/>
      <c r="AB143" s="11"/>
      <c r="AC143" s="11"/>
      <c r="AD143" s="11"/>
      <c r="AE143" s="11"/>
      <c r="AF143" s="11"/>
      <c r="AG143" s="11"/>
      <c r="AH143" s="11"/>
      <c r="AI143" s="11"/>
      <c r="AJ143" s="11"/>
      <c r="AK143" s="11"/>
      <c r="AL143" s="11"/>
      <c r="AM143" s="11"/>
      <c r="AN143" s="11"/>
      <c r="AO143" s="11"/>
      <c r="AP143" s="11"/>
    </row>
    <row r="144" spans="2:42" x14ac:dyDescent="0.25">
      <c r="B144" s="424" t="s">
        <v>410</v>
      </c>
      <c r="C144" s="419"/>
      <c r="D144" s="425"/>
      <c r="E144" s="418">
        <v>0</v>
      </c>
      <c r="F144" s="982"/>
      <c r="G144" s="983"/>
      <c r="H144" s="11"/>
      <c r="I144" s="11"/>
      <c r="J144" s="11"/>
      <c r="K144" s="11"/>
      <c r="L144" s="11"/>
      <c r="M144" s="11"/>
      <c r="N144" s="11"/>
      <c r="O144" s="11"/>
      <c r="P144" s="11"/>
      <c r="Q144" s="11"/>
      <c r="R144" s="11"/>
      <c r="S144" s="11"/>
      <c r="T144" s="11"/>
      <c r="U144" s="11"/>
      <c r="V144" s="11"/>
      <c r="W144" s="11"/>
      <c r="X144" s="11"/>
      <c r="Y144" s="11"/>
      <c r="Z144" s="11"/>
      <c r="AA144" s="11"/>
      <c r="AB144" s="11"/>
      <c r="AC144" s="11"/>
      <c r="AD144" s="11"/>
      <c r="AE144" s="11"/>
      <c r="AF144" s="11"/>
      <c r="AG144" s="11"/>
      <c r="AH144" s="11"/>
      <c r="AI144" s="11"/>
      <c r="AJ144" s="11"/>
      <c r="AK144" s="11"/>
      <c r="AL144" s="11"/>
      <c r="AM144" s="11"/>
      <c r="AN144" s="11"/>
      <c r="AO144" s="11"/>
      <c r="AP144" s="11"/>
    </row>
    <row r="145" spans="2:42" x14ac:dyDescent="0.25">
      <c r="B145" s="424" t="s">
        <v>411</v>
      </c>
      <c r="C145" s="419"/>
      <c r="D145" s="425"/>
      <c r="E145" s="418">
        <v>0</v>
      </c>
      <c r="F145" s="982"/>
      <c r="G145" s="983"/>
      <c r="H145" s="11"/>
      <c r="I145" s="11"/>
      <c r="J145" s="11"/>
      <c r="K145" s="11"/>
      <c r="L145" s="11"/>
      <c r="M145" s="11"/>
      <c r="N145" s="11"/>
      <c r="O145" s="11"/>
      <c r="P145" s="11"/>
      <c r="Q145" s="11"/>
      <c r="R145" s="11"/>
      <c r="S145" s="11"/>
      <c r="T145" s="11"/>
      <c r="U145" s="11"/>
      <c r="V145" s="11"/>
      <c r="W145" s="11"/>
      <c r="X145" s="11"/>
      <c r="Y145" s="11"/>
      <c r="Z145" s="11"/>
      <c r="AA145" s="11"/>
      <c r="AB145" s="11"/>
      <c r="AC145" s="11"/>
      <c r="AD145" s="11"/>
      <c r="AE145" s="11"/>
      <c r="AF145" s="11"/>
      <c r="AG145" s="11"/>
      <c r="AH145" s="11"/>
      <c r="AI145" s="11"/>
      <c r="AJ145" s="11"/>
      <c r="AK145" s="11"/>
      <c r="AL145" s="11"/>
      <c r="AM145" s="11"/>
      <c r="AN145" s="11"/>
      <c r="AO145" s="11"/>
      <c r="AP145" s="11"/>
    </row>
    <row r="146" spans="2:42" x14ac:dyDescent="0.25">
      <c r="B146" s="217"/>
      <c r="C146" s="218"/>
      <c r="D146" s="218"/>
      <c r="E146" s="219"/>
      <c r="F146" s="982"/>
      <c r="G146" s="983"/>
      <c r="H146" s="11"/>
      <c r="I146" s="11"/>
      <c r="J146" s="11"/>
      <c r="K146" s="11"/>
      <c r="L146" s="11"/>
      <c r="M146" s="11"/>
      <c r="N146" s="11"/>
      <c r="O146" s="11"/>
      <c r="P146" s="11"/>
      <c r="Q146" s="11"/>
      <c r="R146" s="11"/>
      <c r="S146" s="11"/>
      <c r="T146" s="11"/>
      <c r="U146" s="11"/>
      <c r="V146" s="11"/>
      <c r="W146" s="11"/>
      <c r="X146" s="11"/>
      <c r="Y146" s="11"/>
      <c r="Z146" s="11"/>
      <c r="AA146" s="11"/>
      <c r="AB146" s="11"/>
      <c r="AC146" s="11"/>
      <c r="AD146" s="11"/>
      <c r="AE146" s="11"/>
      <c r="AF146" s="11"/>
      <c r="AG146" s="11"/>
      <c r="AH146" s="11"/>
      <c r="AI146" s="11"/>
      <c r="AJ146" s="11"/>
      <c r="AK146" s="11"/>
      <c r="AL146" s="11"/>
      <c r="AM146" s="11"/>
      <c r="AN146" s="11"/>
      <c r="AO146" s="11"/>
      <c r="AP146" s="11"/>
    </row>
    <row r="147" spans="2:42" ht="15.6" x14ac:dyDescent="0.3">
      <c r="B147" s="223" t="s">
        <v>412</v>
      </c>
      <c r="C147" s="224"/>
      <c r="D147" s="224"/>
      <c r="E147" s="226">
        <f>SUM(E141:E145)</f>
        <v>0</v>
      </c>
      <c r="F147" s="1002"/>
      <c r="G147" s="1003"/>
      <c r="H147" s="39" t="s">
        <v>413</v>
      </c>
      <c r="I147" s="11"/>
      <c r="J147" s="11"/>
      <c r="K147" s="11"/>
      <c r="L147" s="11"/>
      <c r="M147" s="11"/>
      <c r="N147" s="11"/>
      <c r="O147" s="11"/>
      <c r="P147" s="11"/>
      <c r="Q147" s="11"/>
      <c r="R147" s="11"/>
      <c r="S147" s="11"/>
      <c r="T147" s="11"/>
      <c r="U147" s="11"/>
      <c r="V147" s="11"/>
      <c r="W147" s="11"/>
      <c r="X147" s="11"/>
      <c r="Y147" s="11"/>
      <c r="Z147" s="11"/>
      <c r="AA147" s="11"/>
      <c r="AB147" s="11"/>
      <c r="AC147" s="11"/>
      <c r="AD147" s="11"/>
      <c r="AE147" s="11"/>
      <c r="AF147" s="11"/>
      <c r="AG147" s="11"/>
      <c r="AH147" s="11"/>
      <c r="AI147" s="11"/>
      <c r="AJ147" s="11"/>
      <c r="AK147" s="11"/>
      <c r="AL147" s="11"/>
      <c r="AM147" s="11"/>
      <c r="AN147" s="11"/>
      <c r="AO147" s="11"/>
      <c r="AP147" s="11"/>
    </row>
    <row r="148" spans="2:42" ht="17.25" customHeight="1" x14ac:dyDescent="0.25">
      <c r="B148" s="989"/>
      <c r="C148" s="989"/>
      <c r="D148" s="989"/>
      <c r="E148" s="989"/>
      <c r="F148" s="989"/>
      <c r="G148" s="989"/>
      <c r="H148" s="11"/>
      <c r="I148" s="11"/>
      <c r="J148" s="11"/>
      <c r="K148" s="11"/>
      <c r="L148" s="11"/>
      <c r="M148" s="11"/>
      <c r="N148" s="11"/>
      <c r="O148" s="11"/>
      <c r="P148" s="11"/>
      <c r="Q148" s="11"/>
      <c r="R148" s="11"/>
      <c r="S148" s="11"/>
      <c r="T148" s="11"/>
      <c r="U148" s="11"/>
      <c r="V148" s="11"/>
      <c r="W148" s="11"/>
      <c r="X148" s="11"/>
      <c r="Y148" s="11"/>
      <c r="Z148" s="11"/>
      <c r="AA148" s="11"/>
      <c r="AB148" s="11"/>
      <c r="AC148" s="11"/>
      <c r="AD148" s="11"/>
      <c r="AE148" s="11"/>
      <c r="AF148" s="11"/>
      <c r="AG148" s="11"/>
      <c r="AH148" s="11"/>
      <c r="AI148" s="11"/>
      <c r="AJ148" s="11"/>
      <c r="AK148" s="11"/>
      <c r="AL148" s="11"/>
      <c r="AM148" s="11"/>
      <c r="AN148" s="11"/>
      <c r="AO148" s="11"/>
      <c r="AP148" s="11"/>
    </row>
    <row r="149" spans="2:42" x14ac:dyDescent="0.25">
      <c r="B149" s="997" t="s">
        <v>184</v>
      </c>
      <c r="C149" s="998"/>
      <c r="D149" s="998"/>
      <c r="E149" s="999"/>
      <c r="F149" s="1000" t="s">
        <v>394</v>
      </c>
      <c r="G149" s="1001"/>
      <c r="H149" s="11"/>
      <c r="I149" s="11"/>
      <c r="J149" s="11"/>
      <c r="K149" s="11"/>
      <c r="L149" s="11"/>
      <c r="M149" s="11"/>
      <c r="N149" s="11"/>
      <c r="O149" s="11"/>
      <c r="P149" s="11"/>
      <c r="Q149" s="11"/>
      <c r="R149" s="11"/>
      <c r="S149" s="11"/>
      <c r="T149" s="11"/>
      <c r="U149" s="11"/>
      <c r="V149" s="11"/>
      <c r="W149" s="11"/>
      <c r="X149" s="11"/>
      <c r="Y149" s="11"/>
      <c r="Z149" s="11"/>
      <c r="AA149" s="11"/>
      <c r="AB149" s="11"/>
      <c r="AC149" s="11"/>
      <c r="AD149" s="11"/>
      <c r="AE149" s="11"/>
      <c r="AF149" s="11"/>
      <c r="AG149" s="11"/>
      <c r="AH149" s="11"/>
      <c r="AI149" s="11"/>
      <c r="AJ149" s="11"/>
      <c r="AK149" s="11"/>
      <c r="AL149" s="11"/>
      <c r="AM149" s="11"/>
      <c r="AN149" s="11"/>
      <c r="AO149" s="11"/>
      <c r="AP149" s="11"/>
    </row>
    <row r="150" spans="2:42" x14ac:dyDescent="0.25">
      <c r="B150" s="1013" t="s">
        <v>582</v>
      </c>
      <c r="C150" s="1013"/>
      <c r="D150" s="1013"/>
      <c r="E150" s="1013"/>
      <c r="F150" s="1013"/>
      <c r="G150" s="1013"/>
      <c r="H150" s="11"/>
      <c r="I150" s="11"/>
      <c r="J150" s="11"/>
      <c r="K150" s="11"/>
      <c r="L150" s="11"/>
      <c r="M150" s="11"/>
      <c r="N150" s="11"/>
      <c r="O150" s="11"/>
      <c r="P150" s="11"/>
      <c r="Q150" s="11"/>
      <c r="R150" s="11"/>
      <c r="S150" s="11"/>
      <c r="T150" s="11"/>
      <c r="U150" s="11"/>
      <c r="V150" s="11"/>
      <c r="W150" s="11"/>
      <c r="X150" s="11"/>
      <c r="Y150" s="11"/>
      <c r="Z150" s="11"/>
      <c r="AA150" s="11"/>
      <c r="AB150" s="11"/>
      <c r="AC150" s="11"/>
      <c r="AD150" s="11"/>
      <c r="AE150" s="11"/>
      <c r="AF150" s="11"/>
      <c r="AG150" s="11"/>
      <c r="AH150" s="11"/>
      <c r="AI150" s="11"/>
      <c r="AJ150" s="11"/>
      <c r="AK150" s="11"/>
      <c r="AL150" s="11"/>
      <c r="AM150" s="11"/>
      <c r="AN150" s="11"/>
      <c r="AO150" s="11"/>
      <c r="AP150" s="11"/>
    </row>
    <row r="151" spans="2:42" ht="17.7" customHeight="1" x14ac:dyDescent="0.25">
      <c r="B151" s="1036" t="s">
        <v>583</v>
      </c>
      <c r="C151" s="1037"/>
      <c r="D151" s="425">
        <v>0</v>
      </c>
      <c r="E151" s="252"/>
      <c r="F151" s="982"/>
      <c r="G151" s="983"/>
      <c r="H151" s="11"/>
      <c r="I151" s="11"/>
      <c r="J151" s="11"/>
      <c r="K151" s="11"/>
      <c r="L151" s="11"/>
      <c r="M151" s="11"/>
      <c r="N151" s="11"/>
      <c r="O151" s="11"/>
      <c r="P151" s="11"/>
      <c r="Q151" s="11"/>
      <c r="R151" s="11"/>
      <c r="S151" s="11"/>
      <c r="T151" s="11"/>
      <c r="U151" s="11"/>
      <c r="V151" s="11"/>
      <c r="W151" s="11"/>
      <c r="X151" s="11"/>
      <c r="Y151" s="11"/>
      <c r="Z151" s="11"/>
      <c r="AA151" s="11"/>
      <c r="AB151" s="11"/>
      <c r="AC151" s="11"/>
      <c r="AD151" s="11"/>
      <c r="AE151" s="11"/>
      <c r="AF151" s="11"/>
      <c r="AG151" s="11"/>
      <c r="AH151" s="11"/>
      <c r="AI151" s="11"/>
      <c r="AJ151" s="11"/>
      <c r="AK151" s="11"/>
      <c r="AL151" s="11"/>
      <c r="AM151" s="11"/>
      <c r="AN151" s="11"/>
      <c r="AO151" s="11"/>
      <c r="AP151" s="11"/>
    </row>
    <row r="152" spans="2:42" x14ac:dyDescent="0.25">
      <c r="B152" s="249" t="s">
        <v>584</v>
      </c>
      <c r="C152" s="250"/>
      <c r="D152" s="438">
        <v>0</v>
      </c>
      <c r="E152" s="216">
        <f>D151*D152</f>
        <v>0</v>
      </c>
      <c r="F152" s="982"/>
      <c r="G152" s="983"/>
      <c r="H152" s="11"/>
      <c r="I152" s="11"/>
      <c r="J152" s="11"/>
      <c r="K152" s="11"/>
      <c r="L152" s="11"/>
      <c r="M152" s="11"/>
      <c r="N152" s="11"/>
      <c r="O152" s="11"/>
      <c r="P152" s="11"/>
      <c r="Q152" s="11"/>
      <c r="R152" s="11"/>
      <c r="S152" s="11"/>
      <c r="T152" s="11"/>
      <c r="U152" s="11"/>
      <c r="V152" s="11"/>
      <c r="W152" s="11"/>
      <c r="X152" s="11"/>
      <c r="Y152" s="11"/>
      <c r="Z152" s="11"/>
      <c r="AA152" s="11"/>
      <c r="AB152" s="11"/>
      <c r="AC152" s="11"/>
      <c r="AD152" s="11"/>
      <c r="AE152" s="11"/>
      <c r="AF152" s="11"/>
      <c r="AG152" s="11"/>
      <c r="AH152" s="11"/>
      <c r="AI152" s="11"/>
      <c r="AJ152" s="11"/>
      <c r="AK152" s="11"/>
      <c r="AL152" s="11"/>
      <c r="AM152" s="11"/>
      <c r="AN152" s="11"/>
      <c r="AO152" s="11"/>
      <c r="AP152" s="11"/>
    </row>
    <row r="153" spans="2:42" x14ac:dyDescent="0.25">
      <c r="B153" s="249"/>
      <c r="C153" s="250"/>
      <c r="D153" s="338"/>
      <c r="E153" s="252"/>
      <c r="F153" s="982"/>
      <c r="G153" s="983"/>
      <c r="H153" s="11"/>
      <c r="I153" s="11"/>
      <c r="J153" s="11"/>
      <c r="K153" s="11"/>
      <c r="L153" s="11"/>
      <c r="M153" s="11"/>
      <c r="N153" s="11"/>
      <c r="O153" s="11"/>
      <c r="P153" s="11"/>
      <c r="Q153" s="11"/>
      <c r="R153" s="11"/>
      <c r="S153" s="11"/>
      <c r="T153" s="11"/>
      <c r="U153" s="11"/>
      <c r="V153" s="11"/>
      <c r="W153" s="11"/>
      <c r="X153" s="11"/>
      <c r="Y153" s="11"/>
      <c r="Z153" s="11"/>
      <c r="AA153" s="11"/>
      <c r="AB153" s="11"/>
      <c r="AC153" s="11"/>
      <c r="AD153" s="11"/>
      <c r="AE153" s="11"/>
      <c r="AF153" s="11"/>
      <c r="AG153" s="11"/>
      <c r="AH153" s="11"/>
      <c r="AI153" s="11"/>
      <c r="AJ153" s="11"/>
      <c r="AK153" s="11"/>
      <c r="AL153" s="11"/>
      <c r="AM153" s="11"/>
      <c r="AN153" s="11"/>
      <c r="AO153" s="11"/>
      <c r="AP153" s="11"/>
    </row>
    <row r="154" spans="2:42" x14ac:dyDescent="0.25">
      <c r="B154" s="249" t="s">
        <v>585</v>
      </c>
      <c r="C154" s="250"/>
      <c r="D154" s="425">
        <v>0</v>
      </c>
      <c r="E154" s="252"/>
      <c r="F154" s="982"/>
      <c r="G154" s="983"/>
      <c r="H154" s="11"/>
      <c r="I154" s="11"/>
      <c r="J154" s="11"/>
      <c r="K154" s="11"/>
      <c r="L154" s="11"/>
      <c r="M154" s="11"/>
      <c r="N154" s="11"/>
      <c r="O154" s="11"/>
      <c r="P154" s="11"/>
      <c r="Q154" s="11"/>
      <c r="R154" s="11"/>
      <c r="S154" s="11"/>
      <c r="T154" s="11"/>
      <c r="U154" s="11"/>
      <c r="V154" s="11"/>
      <c r="W154" s="11"/>
      <c r="X154" s="11"/>
      <c r="Y154" s="11"/>
      <c r="Z154" s="11"/>
      <c r="AA154" s="11"/>
      <c r="AB154" s="11"/>
      <c r="AC154" s="11"/>
      <c r="AD154" s="11"/>
      <c r="AE154" s="11"/>
      <c r="AF154" s="11"/>
      <c r="AG154" s="11"/>
      <c r="AH154" s="11"/>
      <c r="AI154" s="11"/>
      <c r="AJ154" s="11"/>
      <c r="AK154" s="11"/>
      <c r="AL154" s="11"/>
      <c r="AM154" s="11"/>
      <c r="AN154" s="11"/>
      <c r="AO154" s="11"/>
      <c r="AP154" s="11"/>
    </row>
    <row r="155" spans="2:42" x14ac:dyDescent="0.25">
      <c r="B155" s="249" t="s">
        <v>586</v>
      </c>
      <c r="C155" s="250"/>
      <c r="D155" s="439">
        <v>0</v>
      </c>
      <c r="E155" s="216">
        <f t="shared" ref="E155" si="5">D155*12</f>
        <v>0</v>
      </c>
      <c r="F155" s="982"/>
      <c r="G155" s="983"/>
      <c r="H155" s="11"/>
      <c r="I155" s="11"/>
      <c r="J155" s="11"/>
      <c r="K155" s="11"/>
      <c r="L155" s="11"/>
      <c r="M155" s="11"/>
      <c r="N155" s="11"/>
      <c r="O155" s="11"/>
      <c r="P155" s="11"/>
      <c r="Q155" s="11"/>
      <c r="R155" s="11"/>
      <c r="S155" s="11"/>
      <c r="T155" s="11"/>
      <c r="U155" s="11"/>
      <c r="V155" s="11"/>
      <c r="W155" s="11"/>
      <c r="X155" s="11"/>
      <c r="Y155" s="11"/>
      <c r="Z155" s="11"/>
      <c r="AA155" s="11"/>
      <c r="AB155" s="11"/>
      <c r="AC155" s="11"/>
      <c r="AD155" s="11"/>
      <c r="AE155" s="11"/>
      <c r="AF155" s="11"/>
      <c r="AG155" s="11"/>
      <c r="AH155" s="11"/>
      <c r="AI155" s="11"/>
      <c r="AJ155" s="11"/>
      <c r="AK155" s="11"/>
      <c r="AL155" s="11"/>
      <c r="AM155" s="11"/>
      <c r="AN155" s="11"/>
      <c r="AO155" s="11"/>
      <c r="AP155" s="11"/>
    </row>
    <row r="156" spans="2:42" x14ac:dyDescent="0.25">
      <c r="B156" s="276"/>
      <c r="C156" s="221"/>
      <c r="D156" s="339"/>
      <c r="E156" s="238"/>
      <c r="F156" s="982"/>
      <c r="G156" s="983"/>
      <c r="H156" s="11"/>
      <c r="I156" s="11"/>
      <c r="J156" s="11"/>
      <c r="K156" s="11"/>
      <c r="L156" s="11"/>
      <c r="M156" s="11"/>
      <c r="N156" s="11"/>
      <c r="O156" s="11"/>
      <c r="P156" s="11"/>
      <c r="Q156" s="11"/>
      <c r="R156" s="11"/>
      <c r="S156" s="11"/>
      <c r="T156" s="11"/>
      <c r="U156" s="11"/>
      <c r="V156" s="11"/>
      <c r="W156" s="11"/>
      <c r="X156" s="11"/>
      <c r="Y156" s="11"/>
      <c r="Z156" s="11"/>
      <c r="AA156" s="11"/>
      <c r="AB156" s="11"/>
      <c r="AC156" s="11"/>
      <c r="AD156" s="11"/>
      <c r="AE156" s="11"/>
      <c r="AF156" s="11"/>
      <c r="AG156" s="11"/>
      <c r="AH156" s="11"/>
      <c r="AI156" s="11"/>
      <c r="AJ156" s="11"/>
      <c r="AK156" s="11"/>
      <c r="AL156" s="11"/>
      <c r="AM156" s="11"/>
      <c r="AN156" s="11"/>
      <c r="AO156" s="11"/>
      <c r="AP156" s="11"/>
    </row>
    <row r="157" spans="2:42" x14ac:dyDescent="0.25">
      <c r="B157" s="276" t="s">
        <v>587</v>
      </c>
      <c r="C157" s="413"/>
      <c r="D157" s="413">
        <v>0</v>
      </c>
      <c r="E157" s="252"/>
      <c r="F157" s="982"/>
      <c r="G157" s="983"/>
      <c r="H157" s="11"/>
      <c r="I157" s="11"/>
      <c r="J157" s="11"/>
      <c r="K157" s="11"/>
      <c r="L157" s="11"/>
      <c r="M157" s="11"/>
      <c r="N157" s="11"/>
      <c r="O157" s="11"/>
      <c r="P157" s="11"/>
      <c r="Q157" s="11"/>
      <c r="R157" s="11"/>
      <c r="S157" s="11"/>
      <c r="T157" s="11"/>
      <c r="U157" s="11"/>
      <c r="V157" s="11"/>
      <c r="W157" s="11"/>
      <c r="X157" s="11"/>
      <c r="Y157" s="11"/>
      <c r="Z157" s="11"/>
      <c r="AA157" s="11"/>
      <c r="AB157" s="11"/>
      <c r="AC157" s="11"/>
      <c r="AD157" s="11"/>
      <c r="AE157" s="11"/>
      <c r="AF157" s="11"/>
      <c r="AG157" s="11"/>
      <c r="AH157" s="11"/>
      <c r="AI157" s="11"/>
      <c r="AJ157" s="11"/>
      <c r="AK157" s="11"/>
      <c r="AL157" s="11"/>
      <c r="AM157" s="11"/>
      <c r="AN157" s="11"/>
      <c r="AO157" s="11"/>
      <c r="AP157" s="11"/>
    </row>
    <row r="158" spans="2:42" x14ac:dyDescent="0.25">
      <c r="B158" s="276" t="str">
        <f>C157 &amp; " inspection rate"</f>
        <v xml:space="preserve"> inspection rate</v>
      </c>
      <c r="C158" s="221"/>
      <c r="D158" s="438">
        <v>0</v>
      </c>
      <c r="E158" s="216">
        <f>D157*D158</f>
        <v>0</v>
      </c>
      <c r="F158" s="982"/>
      <c r="G158" s="983"/>
      <c r="H158" s="11"/>
      <c r="I158" s="11"/>
      <c r="J158" s="11"/>
      <c r="K158" s="11"/>
      <c r="L158" s="11"/>
      <c r="M158" s="11"/>
      <c r="N158" s="11"/>
      <c r="O158" s="11"/>
      <c r="P158" s="11"/>
      <c r="Q158" s="11"/>
      <c r="R158" s="11"/>
      <c r="S158" s="11"/>
      <c r="T158" s="11"/>
      <c r="U158" s="11"/>
      <c r="V158" s="11"/>
      <c r="W158" s="11"/>
      <c r="X158" s="11"/>
      <c r="Y158" s="11"/>
      <c r="Z158" s="11"/>
      <c r="AA158" s="11"/>
      <c r="AB158" s="11"/>
      <c r="AC158" s="11"/>
      <c r="AD158" s="11"/>
      <c r="AE158" s="11"/>
      <c r="AF158" s="11"/>
      <c r="AG158" s="11"/>
      <c r="AH158" s="11"/>
      <c r="AI158" s="11"/>
      <c r="AJ158" s="11"/>
      <c r="AK158" s="11"/>
      <c r="AL158" s="11"/>
      <c r="AM158" s="11"/>
      <c r="AN158" s="11"/>
      <c r="AO158" s="11"/>
      <c r="AP158" s="11"/>
    </row>
    <row r="159" spans="2:42" x14ac:dyDescent="0.25">
      <c r="B159" s="276"/>
      <c r="C159" s="221"/>
      <c r="D159" s="339"/>
      <c r="E159" s="238"/>
      <c r="F159" s="982"/>
      <c r="G159" s="983"/>
      <c r="H159" s="11"/>
      <c r="I159" s="11"/>
      <c r="J159" s="11"/>
      <c r="K159" s="11"/>
      <c r="L159" s="11"/>
      <c r="M159" s="11"/>
      <c r="N159" s="11"/>
      <c r="O159" s="11"/>
      <c r="P159" s="11"/>
      <c r="Q159" s="11"/>
      <c r="R159" s="11"/>
      <c r="S159" s="11"/>
      <c r="T159" s="11"/>
      <c r="U159" s="11"/>
      <c r="V159" s="11"/>
      <c r="W159" s="11"/>
      <c r="X159" s="11"/>
      <c r="Y159" s="11"/>
      <c r="Z159" s="11"/>
      <c r="AA159" s="11"/>
      <c r="AB159" s="11"/>
      <c r="AC159" s="11"/>
      <c r="AD159" s="11"/>
      <c r="AE159" s="11"/>
      <c r="AF159" s="11"/>
      <c r="AG159" s="11"/>
      <c r="AH159" s="11"/>
      <c r="AI159" s="11"/>
      <c r="AJ159" s="11"/>
      <c r="AK159" s="11"/>
      <c r="AL159" s="11"/>
      <c r="AM159" s="11"/>
      <c r="AN159" s="11"/>
      <c r="AO159" s="11"/>
      <c r="AP159" s="11"/>
    </row>
    <row r="160" spans="2:42" x14ac:dyDescent="0.25">
      <c r="B160" s="260" t="s">
        <v>379</v>
      </c>
      <c r="C160" s="413"/>
      <c r="D160" s="339"/>
      <c r="E160" s="418">
        <v>0</v>
      </c>
      <c r="F160" s="982"/>
      <c r="G160" s="983"/>
      <c r="H160" s="11"/>
      <c r="I160" s="11"/>
      <c r="J160" s="11"/>
      <c r="K160" s="11"/>
      <c r="L160" s="11"/>
      <c r="M160" s="11"/>
      <c r="N160" s="11"/>
      <c r="O160" s="11"/>
      <c r="P160" s="11"/>
      <c r="Q160" s="11"/>
      <c r="R160" s="11"/>
      <c r="S160" s="11"/>
      <c r="T160" s="11"/>
      <c r="U160" s="11"/>
      <c r="V160" s="11"/>
      <c r="W160" s="11"/>
      <c r="X160" s="11"/>
      <c r="Y160" s="11"/>
      <c r="Z160" s="11"/>
      <c r="AA160" s="11"/>
      <c r="AB160" s="11"/>
      <c r="AC160" s="11"/>
      <c r="AD160" s="11"/>
      <c r="AE160" s="11"/>
      <c r="AF160" s="11"/>
      <c r="AG160" s="11"/>
      <c r="AH160" s="11"/>
      <c r="AI160" s="11"/>
      <c r="AJ160" s="11"/>
      <c r="AK160" s="11"/>
      <c r="AL160" s="11"/>
      <c r="AM160" s="11"/>
      <c r="AN160" s="11"/>
      <c r="AO160" s="11"/>
      <c r="AP160" s="11"/>
    </row>
    <row r="161" spans="2:42" x14ac:dyDescent="0.25">
      <c r="B161" s="217"/>
      <c r="C161" s="218"/>
      <c r="D161" s="218"/>
      <c r="E161" s="219"/>
      <c r="F161" s="982"/>
      <c r="G161" s="983"/>
      <c r="H161" s="11"/>
      <c r="I161" s="11"/>
      <c r="J161" s="11"/>
      <c r="K161" s="11"/>
      <c r="L161" s="11"/>
      <c r="M161" s="11"/>
      <c r="N161" s="11"/>
      <c r="O161" s="11"/>
      <c r="P161" s="11"/>
      <c r="Q161" s="11"/>
      <c r="R161" s="11"/>
      <c r="S161" s="11"/>
      <c r="T161" s="11"/>
      <c r="U161" s="11"/>
      <c r="V161" s="11"/>
      <c r="W161" s="11"/>
      <c r="X161" s="11"/>
      <c r="Y161" s="11"/>
      <c r="Z161" s="11"/>
      <c r="AA161" s="11"/>
      <c r="AB161" s="11"/>
      <c r="AC161" s="11"/>
      <c r="AD161" s="11"/>
      <c r="AE161" s="11"/>
      <c r="AF161" s="11"/>
      <c r="AG161" s="11"/>
      <c r="AH161" s="11"/>
      <c r="AI161" s="11"/>
      <c r="AJ161" s="11"/>
      <c r="AK161" s="11"/>
      <c r="AL161" s="11"/>
      <c r="AM161" s="11"/>
      <c r="AN161" s="11"/>
      <c r="AO161" s="11"/>
      <c r="AP161" s="11"/>
    </row>
    <row r="162" spans="2:42" x14ac:dyDescent="0.25">
      <c r="B162" s="267" t="s">
        <v>588</v>
      </c>
      <c r="C162" s="218"/>
      <c r="D162" s="218"/>
      <c r="E162" s="216">
        <f>SUM(E150:E160)</f>
        <v>0</v>
      </c>
      <c r="F162" s="982"/>
      <c r="G162" s="983"/>
      <c r="H162" s="11"/>
      <c r="I162" s="11"/>
      <c r="J162" s="11"/>
      <c r="K162" s="11"/>
      <c r="L162" s="11"/>
      <c r="M162" s="11"/>
      <c r="N162" s="11"/>
      <c r="O162" s="11"/>
      <c r="P162" s="11"/>
      <c r="Q162" s="11"/>
      <c r="R162" s="11"/>
      <c r="S162" s="11"/>
      <c r="T162" s="11"/>
      <c r="U162" s="11"/>
      <c r="V162" s="11"/>
      <c r="W162" s="11"/>
      <c r="X162" s="11"/>
      <c r="Y162" s="11"/>
      <c r="Z162" s="11"/>
      <c r="AA162" s="11"/>
      <c r="AB162" s="11"/>
      <c r="AC162" s="11"/>
      <c r="AD162" s="11"/>
      <c r="AE162" s="11"/>
      <c r="AF162" s="11"/>
      <c r="AG162" s="11"/>
      <c r="AH162" s="11"/>
      <c r="AI162" s="11"/>
      <c r="AJ162" s="11"/>
      <c r="AK162" s="11"/>
      <c r="AL162" s="11"/>
      <c r="AM162" s="11"/>
      <c r="AN162" s="11"/>
      <c r="AO162" s="11"/>
      <c r="AP162" s="11"/>
    </row>
    <row r="163" spans="2:42" x14ac:dyDescent="0.25">
      <c r="B163" s="1013" t="s">
        <v>589</v>
      </c>
      <c r="C163" s="1013"/>
      <c r="D163" s="1013"/>
      <c r="E163" s="1013"/>
      <c r="F163" s="1013"/>
      <c r="G163" s="1013"/>
      <c r="H163" s="11"/>
      <c r="I163" s="11"/>
      <c r="J163" s="11"/>
      <c r="K163" s="11"/>
      <c r="L163" s="11"/>
      <c r="M163" s="11"/>
      <c r="N163" s="11"/>
      <c r="O163" s="11"/>
      <c r="P163" s="11"/>
      <c r="Q163" s="11"/>
      <c r="R163" s="11"/>
      <c r="S163" s="11"/>
      <c r="T163" s="11"/>
      <c r="U163" s="11"/>
      <c r="V163" s="11"/>
      <c r="W163" s="11"/>
      <c r="X163" s="11"/>
      <c r="Y163" s="11"/>
      <c r="Z163" s="11"/>
      <c r="AA163" s="11"/>
      <c r="AB163" s="11"/>
      <c r="AC163" s="11"/>
      <c r="AD163" s="11"/>
      <c r="AE163" s="11"/>
      <c r="AF163" s="11"/>
      <c r="AG163" s="11"/>
      <c r="AH163" s="11"/>
      <c r="AI163" s="11"/>
      <c r="AJ163" s="11"/>
      <c r="AK163" s="11"/>
      <c r="AL163" s="11"/>
      <c r="AM163" s="11"/>
      <c r="AN163" s="11"/>
      <c r="AO163" s="11"/>
      <c r="AP163" s="11"/>
    </row>
    <row r="164" spans="2:42" ht="60" x14ac:dyDescent="0.25">
      <c r="B164" s="1014" t="s">
        <v>590</v>
      </c>
      <c r="C164" s="1014"/>
      <c r="D164" s="340" t="s">
        <v>591</v>
      </c>
      <c r="E164" s="340" t="s">
        <v>592</v>
      </c>
      <c r="F164" s="340" t="s">
        <v>593</v>
      </c>
      <c r="G164" s="340" t="s">
        <v>394</v>
      </c>
      <c r="H164" s="11"/>
      <c r="I164" s="11"/>
      <c r="J164" s="11"/>
      <c r="K164" s="11"/>
      <c r="L164" s="11"/>
      <c r="M164" s="11"/>
      <c r="N164" s="11"/>
      <c r="O164" s="11"/>
      <c r="P164" s="11"/>
      <c r="Q164" s="11"/>
      <c r="R164" s="11"/>
      <c r="S164" s="11"/>
      <c r="T164" s="11"/>
      <c r="U164" s="11"/>
      <c r="V164" s="11"/>
      <c r="W164" s="11"/>
      <c r="X164" s="11"/>
      <c r="Y164" s="11"/>
      <c r="Z164" s="11"/>
      <c r="AA164" s="11"/>
      <c r="AB164" s="11"/>
      <c r="AC164" s="11"/>
      <c r="AD164" s="11"/>
      <c r="AE164" s="11"/>
      <c r="AF164" s="11"/>
      <c r="AG164" s="11"/>
      <c r="AH164" s="11"/>
      <c r="AI164" s="11"/>
      <c r="AJ164" s="11"/>
      <c r="AK164" s="11"/>
      <c r="AL164" s="11"/>
      <c r="AM164" s="11"/>
      <c r="AN164" s="11"/>
      <c r="AO164" s="11"/>
      <c r="AP164" s="11"/>
    </row>
    <row r="165" spans="2:42" x14ac:dyDescent="0.25">
      <c r="B165" s="1038" t="s">
        <v>594</v>
      </c>
      <c r="C165" s="1038"/>
      <c r="D165" s="418">
        <v>0</v>
      </c>
      <c r="E165" s="417">
        <v>0</v>
      </c>
      <c r="F165" s="216">
        <f>D165*E165</f>
        <v>0</v>
      </c>
      <c r="G165" s="637"/>
      <c r="H165" s="11"/>
      <c r="I165" s="11"/>
      <c r="J165" s="11"/>
      <c r="K165" s="11"/>
      <c r="L165" s="11"/>
      <c r="M165" s="11"/>
      <c r="N165" s="11"/>
      <c r="O165" s="11"/>
      <c r="P165" s="11"/>
      <c r="Q165" s="11"/>
      <c r="R165" s="11"/>
      <c r="S165" s="11"/>
      <c r="T165" s="11"/>
      <c r="U165" s="11"/>
      <c r="V165" s="11"/>
      <c r="W165" s="11"/>
      <c r="X165" s="11"/>
      <c r="Y165" s="11"/>
      <c r="Z165" s="11"/>
      <c r="AA165" s="11"/>
      <c r="AB165" s="11"/>
      <c r="AC165" s="11"/>
      <c r="AD165" s="11"/>
      <c r="AE165" s="11"/>
      <c r="AF165" s="11"/>
      <c r="AG165" s="11"/>
      <c r="AH165" s="11"/>
      <c r="AI165" s="11"/>
      <c r="AJ165" s="11"/>
      <c r="AK165" s="11"/>
      <c r="AL165" s="11"/>
      <c r="AM165" s="11"/>
      <c r="AN165" s="11"/>
      <c r="AO165" s="11"/>
      <c r="AP165" s="11"/>
    </row>
    <row r="166" spans="2:42" x14ac:dyDescent="0.25">
      <c r="B166" s="1038" t="s">
        <v>235</v>
      </c>
      <c r="C166" s="1038"/>
      <c r="D166" s="418">
        <v>0</v>
      </c>
      <c r="E166" s="417">
        <v>0</v>
      </c>
      <c r="F166" s="216">
        <f t="shared" ref="F166:F175" si="6">D166*E166</f>
        <v>0</v>
      </c>
      <c r="G166" s="637"/>
      <c r="H166" s="11"/>
      <c r="I166" s="11"/>
      <c r="J166" s="11"/>
      <c r="K166" s="11"/>
      <c r="L166" s="11"/>
      <c r="M166" s="11"/>
      <c r="N166" s="11"/>
      <c r="O166" s="11"/>
      <c r="P166" s="11"/>
      <c r="Q166" s="11"/>
      <c r="R166" s="11"/>
      <c r="S166" s="11"/>
      <c r="T166" s="11"/>
      <c r="U166" s="11"/>
      <c r="V166" s="11"/>
      <c r="W166" s="11"/>
      <c r="X166" s="11"/>
      <c r="Y166" s="11"/>
      <c r="Z166" s="11"/>
      <c r="AA166" s="11"/>
      <c r="AB166" s="11"/>
      <c r="AC166" s="11"/>
      <c r="AD166" s="11"/>
      <c r="AE166" s="11"/>
      <c r="AF166" s="11"/>
      <c r="AG166" s="11"/>
      <c r="AH166" s="11"/>
      <c r="AI166" s="11"/>
      <c r="AJ166" s="11"/>
      <c r="AK166" s="11"/>
      <c r="AL166" s="11"/>
      <c r="AM166" s="11"/>
      <c r="AN166" s="11"/>
      <c r="AO166" s="11"/>
      <c r="AP166" s="11"/>
    </row>
    <row r="167" spans="2:42" x14ac:dyDescent="0.25">
      <c r="B167" s="1038" t="s">
        <v>595</v>
      </c>
      <c r="C167" s="1038"/>
      <c r="D167" s="418">
        <v>0</v>
      </c>
      <c r="E167" s="417">
        <v>0</v>
      </c>
      <c r="F167" s="216">
        <f t="shared" si="6"/>
        <v>0</v>
      </c>
      <c r="G167" s="637"/>
      <c r="H167" s="11"/>
      <c r="I167" s="11"/>
      <c r="J167" s="11"/>
      <c r="K167" s="11"/>
      <c r="L167" s="11"/>
      <c r="M167" s="11"/>
      <c r="N167" s="11"/>
      <c r="O167" s="11"/>
      <c r="P167" s="11"/>
      <c r="Q167" s="11"/>
      <c r="R167" s="11"/>
      <c r="S167" s="11"/>
      <c r="T167" s="11"/>
      <c r="U167" s="11"/>
      <c r="V167" s="11"/>
      <c r="W167" s="11"/>
      <c r="X167" s="11"/>
      <c r="Y167" s="11"/>
      <c r="Z167" s="11"/>
      <c r="AA167" s="11"/>
      <c r="AB167" s="11"/>
      <c r="AC167" s="11"/>
      <c r="AD167" s="11"/>
      <c r="AE167" s="11"/>
      <c r="AF167" s="11"/>
      <c r="AG167" s="11"/>
      <c r="AH167" s="11"/>
      <c r="AI167" s="11"/>
      <c r="AJ167" s="11"/>
      <c r="AK167" s="11"/>
      <c r="AL167" s="11"/>
      <c r="AM167" s="11"/>
      <c r="AN167" s="11"/>
      <c r="AO167" s="11"/>
      <c r="AP167" s="11"/>
    </row>
    <row r="168" spans="2:42" x14ac:dyDescent="0.25">
      <c r="B168" s="1038" t="s">
        <v>596</v>
      </c>
      <c r="C168" s="1038"/>
      <c r="D168" s="418">
        <v>0</v>
      </c>
      <c r="E168" s="417">
        <v>0</v>
      </c>
      <c r="F168" s="216">
        <f t="shared" si="6"/>
        <v>0</v>
      </c>
      <c r="G168" s="637"/>
      <c r="H168" s="11"/>
      <c r="I168" s="11"/>
      <c r="J168" s="11"/>
      <c r="K168" s="11"/>
      <c r="L168" s="11"/>
      <c r="M168" s="11"/>
      <c r="N168" s="11"/>
      <c r="O168" s="11"/>
      <c r="P168" s="11"/>
      <c r="Q168" s="11"/>
      <c r="R168" s="11"/>
      <c r="S168" s="11"/>
      <c r="T168" s="11"/>
      <c r="U168" s="11"/>
      <c r="V168" s="11"/>
      <c r="W168" s="11"/>
      <c r="X168" s="11"/>
      <c r="Y168" s="11"/>
      <c r="Z168" s="11"/>
      <c r="AA168" s="11"/>
      <c r="AB168" s="11"/>
      <c r="AC168" s="11"/>
      <c r="AD168" s="11"/>
      <c r="AE168" s="11"/>
      <c r="AF168" s="11"/>
      <c r="AG168" s="11"/>
      <c r="AH168" s="11"/>
      <c r="AI168" s="11"/>
      <c r="AJ168" s="11"/>
      <c r="AK168" s="11"/>
      <c r="AL168" s="11"/>
      <c r="AM168" s="11"/>
      <c r="AN168" s="11"/>
      <c r="AO168" s="11"/>
      <c r="AP168" s="11"/>
    </row>
    <row r="169" spans="2:42" x14ac:dyDescent="0.25">
      <c r="B169" s="1038" t="s">
        <v>159</v>
      </c>
      <c r="C169" s="1038"/>
      <c r="D169" s="418">
        <v>0</v>
      </c>
      <c r="E169" s="417">
        <v>0</v>
      </c>
      <c r="F169" s="216">
        <f t="shared" si="6"/>
        <v>0</v>
      </c>
      <c r="G169" s="637"/>
      <c r="H169" s="11"/>
      <c r="I169" s="11"/>
      <c r="J169" s="11"/>
      <c r="K169" s="11"/>
      <c r="L169" s="11"/>
      <c r="M169" s="11"/>
      <c r="N169" s="11"/>
      <c r="O169" s="11"/>
      <c r="P169" s="11"/>
      <c r="Q169" s="11"/>
      <c r="R169" s="11"/>
      <c r="S169" s="11"/>
      <c r="T169" s="11"/>
      <c r="U169" s="11"/>
      <c r="V169" s="11"/>
      <c r="W169" s="11"/>
      <c r="X169" s="11"/>
      <c r="Y169" s="11"/>
      <c r="Z169" s="11"/>
      <c r="AA169" s="11"/>
      <c r="AB169" s="11"/>
      <c r="AC169" s="11"/>
      <c r="AD169" s="11"/>
      <c r="AE169" s="11"/>
      <c r="AF169" s="11"/>
      <c r="AG169" s="11"/>
      <c r="AH169" s="11"/>
      <c r="AI169" s="11"/>
      <c r="AJ169" s="11"/>
      <c r="AK169" s="11"/>
      <c r="AL169" s="11"/>
      <c r="AM169" s="11"/>
      <c r="AN169" s="11"/>
      <c r="AO169" s="11"/>
      <c r="AP169" s="11"/>
    </row>
    <row r="170" spans="2:42" x14ac:dyDescent="0.25">
      <c r="B170" s="1038" t="s">
        <v>597</v>
      </c>
      <c r="C170" s="1038"/>
      <c r="D170" s="418">
        <v>0</v>
      </c>
      <c r="E170" s="417">
        <v>0</v>
      </c>
      <c r="F170" s="216">
        <f t="shared" si="6"/>
        <v>0</v>
      </c>
      <c r="G170" s="637"/>
      <c r="H170" s="11"/>
      <c r="I170" s="11"/>
      <c r="J170" s="11"/>
      <c r="K170" s="11"/>
      <c r="L170" s="11"/>
      <c r="M170" s="11"/>
      <c r="N170" s="11"/>
      <c r="O170" s="11"/>
      <c r="P170" s="11"/>
      <c r="Q170" s="11"/>
      <c r="R170" s="11"/>
      <c r="S170" s="11"/>
      <c r="T170" s="11"/>
      <c r="U170" s="11"/>
      <c r="V170" s="11"/>
      <c r="W170" s="11"/>
      <c r="X170" s="11"/>
      <c r="Y170" s="11"/>
      <c r="Z170" s="11"/>
      <c r="AA170" s="11"/>
      <c r="AB170" s="11"/>
      <c r="AC170" s="11"/>
      <c r="AD170" s="11"/>
      <c r="AE170" s="11"/>
      <c r="AF170" s="11"/>
      <c r="AG170" s="11"/>
      <c r="AH170" s="11"/>
      <c r="AI170" s="11"/>
      <c r="AJ170" s="11"/>
      <c r="AK170" s="11"/>
      <c r="AL170" s="11"/>
      <c r="AM170" s="11"/>
      <c r="AN170" s="11"/>
      <c r="AO170" s="11"/>
      <c r="AP170" s="11"/>
    </row>
    <row r="171" spans="2:42" x14ac:dyDescent="0.25">
      <c r="B171" s="1039" t="s">
        <v>270</v>
      </c>
      <c r="C171" s="1039"/>
      <c r="D171" s="418">
        <v>0</v>
      </c>
      <c r="E171" s="417">
        <v>0</v>
      </c>
      <c r="F171" s="216">
        <f t="shared" si="6"/>
        <v>0</v>
      </c>
      <c r="G171" s="637"/>
      <c r="H171" s="11"/>
      <c r="I171" s="11"/>
      <c r="J171" s="11"/>
      <c r="K171" s="11"/>
      <c r="L171" s="11"/>
      <c r="M171" s="11"/>
      <c r="N171" s="11"/>
      <c r="O171" s="11"/>
      <c r="P171" s="11"/>
      <c r="Q171" s="11"/>
      <c r="R171" s="11"/>
      <c r="S171" s="11"/>
      <c r="T171" s="11"/>
      <c r="U171" s="11"/>
      <c r="V171" s="11"/>
      <c r="W171" s="11"/>
      <c r="X171" s="11"/>
      <c r="Y171" s="11"/>
      <c r="Z171" s="11"/>
      <c r="AA171" s="11"/>
      <c r="AB171" s="11"/>
      <c r="AC171" s="11"/>
      <c r="AD171" s="11"/>
      <c r="AE171" s="11"/>
      <c r="AF171" s="11"/>
      <c r="AG171" s="11"/>
      <c r="AH171" s="11"/>
      <c r="AI171" s="11"/>
      <c r="AJ171" s="11"/>
      <c r="AK171" s="11"/>
      <c r="AL171" s="11"/>
      <c r="AM171" s="11"/>
      <c r="AN171" s="11"/>
      <c r="AO171" s="11"/>
      <c r="AP171" s="11"/>
    </row>
    <row r="172" spans="2:42" x14ac:dyDescent="0.25">
      <c r="B172" s="1039" t="s">
        <v>271</v>
      </c>
      <c r="C172" s="1039"/>
      <c r="D172" s="418">
        <v>0</v>
      </c>
      <c r="E172" s="417">
        <v>0</v>
      </c>
      <c r="F172" s="216">
        <f t="shared" si="6"/>
        <v>0</v>
      </c>
      <c r="G172" s="638"/>
      <c r="H172" s="11"/>
      <c r="I172" s="11"/>
      <c r="J172" s="11"/>
      <c r="K172" s="11"/>
      <c r="L172" s="11"/>
      <c r="M172" s="11"/>
      <c r="N172" s="11"/>
      <c r="O172" s="11"/>
      <c r="P172" s="11"/>
      <c r="Q172" s="11"/>
      <c r="R172" s="11"/>
      <c r="S172" s="11"/>
      <c r="T172" s="11"/>
      <c r="U172" s="11"/>
      <c r="V172" s="11"/>
      <c r="W172" s="11"/>
      <c r="X172" s="11"/>
      <c r="Y172" s="11"/>
      <c r="Z172" s="11"/>
      <c r="AA172" s="11"/>
      <c r="AB172" s="11"/>
      <c r="AC172" s="11"/>
      <c r="AD172" s="11"/>
      <c r="AE172" s="11"/>
      <c r="AF172" s="11"/>
      <c r="AG172" s="11"/>
      <c r="AH172" s="11"/>
      <c r="AI172" s="11"/>
      <c r="AJ172" s="11"/>
      <c r="AK172" s="11"/>
      <c r="AL172" s="11"/>
      <c r="AM172" s="11"/>
      <c r="AN172" s="11"/>
      <c r="AO172" s="11"/>
      <c r="AP172" s="11"/>
    </row>
    <row r="173" spans="2:42" x14ac:dyDescent="0.25">
      <c r="B173" s="1039" t="s">
        <v>272</v>
      </c>
      <c r="C173" s="1039"/>
      <c r="D173" s="418">
        <v>0</v>
      </c>
      <c r="E173" s="417">
        <v>0</v>
      </c>
      <c r="F173" s="216">
        <f t="shared" si="6"/>
        <v>0</v>
      </c>
      <c r="G173" s="638"/>
      <c r="H173" s="11"/>
      <c r="I173" s="11"/>
      <c r="J173" s="11"/>
      <c r="K173" s="11"/>
      <c r="L173" s="11"/>
      <c r="M173" s="11"/>
      <c r="N173" s="11"/>
      <c r="O173" s="11"/>
      <c r="P173" s="11"/>
      <c r="Q173" s="11"/>
      <c r="R173" s="11"/>
      <c r="S173" s="11"/>
      <c r="T173" s="11"/>
      <c r="U173" s="11"/>
      <c r="V173" s="11"/>
      <c r="W173" s="11"/>
      <c r="X173" s="11"/>
      <c r="Y173" s="11"/>
      <c r="Z173" s="11"/>
      <c r="AA173" s="11"/>
      <c r="AB173" s="11"/>
      <c r="AC173" s="11"/>
      <c r="AD173" s="11"/>
      <c r="AE173" s="11"/>
      <c r="AF173" s="11"/>
      <c r="AG173" s="11"/>
      <c r="AH173" s="11"/>
      <c r="AI173" s="11"/>
      <c r="AJ173" s="11"/>
      <c r="AK173" s="11"/>
      <c r="AL173" s="11"/>
      <c r="AM173" s="11"/>
      <c r="AN173" s="11"/>
      <c r="AO173" s="11"/>
      <c r="AP173" s="11"/>
    </row>
    <row r="174" spans="2:42" x14ac:dyDescent="0.25">
      <c r="B174" s="1039" t="s">
        <v>598</v>
      </c>
      <c r="C174" s="1039"/>
      <c r="D174" s="418">
        <v>0</v>
      </c>
      <c r="E174" s="417">
        <v>0</v>
      </c>
      <c r="F174" s="216">
        <f t="shared" si="6"/>
        <v>0</v>
      </c>
      <c r="G174" s="638"/>
      <c r="H174" s="11"/>
      <c r="I174" s="11"/>
      <c r="J174" s="11"/>
      <c r="K174" s="11"/>
      <c r="L174" s="11"/>
      <c r="M174" s="11"/>
      <c r="N174" s="11"/>
      <c r="O174" s="11"/>
      <c r="P174" s="11"/>
      <c r="Q174" s="11"/>
      <c r="R174" s="11"/>
      <c r="S174" s="11"/>
      <c r="T174" s="11"/>
      <c r="U174" s="11"/>
      <c r="V174" s="11"/>
      <c r="W174" s="11"/>
      <c r="X174" s="11"/>
      <c r="Y174" s="11"/>
      <c r="Z174" s="11"/>
      <c r="AA174" s="11"/>
      <c r="AB174" s="11"/>
      <c r="AC174" s="11"/>
      <c r="AD174" s="11"/>
      <c r="AE174" s="11"/>
      <c r="AF174" s="11"/>
      <c r="AG174" s="11"/>
      <c r="AH174" s="11"/>
      <c r="AI174" s="11"/>
      <c r="AJ174" s="11"/>
      <c r="AK174" s="11"/>
      <c r="AL174" s="11"/>
      <c r="AM174" s="11"/>
      <c r="AN174" s="11"/>
      <c r="AO174" s="11"/>
      <c r="AP174" s="11"/>
    </row>
    <row r="175" spans="2:42" x14ac:dyDescent="0.25">
      <c r="B175" s="1039" t="s">
        <v>599</v>
      </c>
      <c r="C175" s="1039"/>
      <c r="D175" s="418">
        <v>0</v>
      </c>
      <c r="E175" s="417">
        <v>0</v>
      </c>
      <c r="F175" s="216">
        <f t="shared" si="6"/>
        <v>0</v>
      </c>
      <c r="G175" s="638"/>
      <c r="H175" s="11"/>
      <c r="I175" s="11"/>
      <c r="J175" s="11"/>
      <c r="K175" s="11"/>
      <c r="L175" s="11"/>
      <c r="M175" s="11"/>
      <c r="N175" s="11"/>
      <c r="O175" s="11"/>
      <c r="P175" s="11"/>
      <c r="Q175" s="11"/>
      <c r="R175" s="11"/>
      <c r="S175" s="11"/>
      <c r="T175" s="11"/>
      <c r="U175" s="11"/>
      <c r="V175" s="11"/>
      <c r="W175" s="11"/>
      <c r="X175" s="11"/>
      <c r="Y175" s="11"/>
      <c r="Z175" s="11"/>
      <c r="AA175" s="11"/>
      <c r="AB175" s="11"/>
      <c r="AC175" s="11"/>
      <c r="AD175" s="11"/>
      <c r="AE175" s="11"/>
      <c r="AF175" s="11"/>
      <c r="AG175" s="11"/>
      <c r="AH175" s="11"/>
      <c r="AI175" s="11"/>
      <c r="AJ175" s="11"/>
      <c r="AK175" s="11"/>
      <c r="AL175" s="11"/>
      <c r="AM175" s="11"/>
      <c r="AN175" s="11"/>
      <c r="AO175" s="11"/>
      <c r="AP175" s="11"/>
    </row>
    <row r="176" spans="2:42" x14ac:dyDescent="0.25">
      <c r="B176" s="341" t="s">
        <v>600</v>
      </c>
      <c r="C176" s="257"/>
      <c r="D176" s="342"/>
      <c r="E176" s="343"/>
      <c r="F176" s="216">
        <f>SUM(F165:F175)</f>
        <v>0</v>
      </c>
      <c r="G176" s="344"/>
      <c r="H176" s="11"/>
      <c r="I176" s="11"/>
      <c r="J176" s="11"/>
      <c r="K176" s="11"/>
      <c r="L176" s="11"/>
      <c r="M176" s="11"/>
      <c r="N176" s="11"/>
      <c r="O176" s="11"/>
      <c r="P176" s="11"/>
      <c r="Q176" s="11"/>
      <c r="R176" s="11"/>
      <c r="S176" s="11"/>
      <c r="T176" s="11"/>
      <c r="U176" s="11"/>
      <c r="V176" s="11"/>
      <c r="W176" s="11"/>
      <c r="X176" s="11"/>
      <c r="Y176" s="11"/>
      <c r="Z176" s="11"/>
      <c r="AA176" s="11"/>
      <c r="AB176" s="11"/>
      <c r="AC176" s="11"/>
      <c r="AD176" s="11"/>
      <c r="AE176" s="11"/>
      <c r="AF176" s="11"/>
      <c r="AG176" s="11"/>
      <c r="AH176" s="11"/>
      <c r="AI176" s="11"/>
      <c r="AJ176" s="11"/>
      <c r="AK176" s="11"/>
      <c r="AL176" s="11"/>
      <c r="AM176" s="11"/>
      <c r="AN176" s="11"/>
      <c r="AO176" s="11"/>
      <c r="AP176" s="11"/>
    </row>
    <row r="177" spans="1:42" x14ac:dyDescent="0.25">
      <c r="B177" s="267"/>
      <c r="C177" s="218"/>
      <c r="D177" s="219"/>
      <c r="E177" s="259"/>
      <c r="F177" s="345"/>
      <c r="G177" s="312"/>
      <c r="H177" s="11"/>
      <c r="I177" s="11"/>
      <c r="J177" s="11"/>
      <c r="K177" s="11"/>
      <c r="L177" s="11"/>
      <c r="M177" s="11"/>
      <c r="N177" s="11"/>
      <c r="O177" s="11"/>
      <c r="P177" s="11"/>
      <c r="Q177" s="11"/>
      <c r="R177" s="11"/>
      <c r="S177" s="11"/>
      <c r="T177" s="11"/>
      <c r="U177" s="11"/>
      <c r="V177" s="11"/>
      <c r="W177" s="11"/>
      <c r="X177" s="11"/>
      <c r="Y177" s="11"/>
      <c r="Z177" s="11"/>
      <c r="AA177" s="11"/>
      <c r="AB177" s="11"/>
      <c r="AC177" s="11"/>
      <c r="AD177" s="11"/>
      <c r="AE177" s="11"/>
      <c r="AF177" s="11"/>
      <c r="AG177" s="11"/>
      <c r="AH177" s="11"/>
      <c r="AI177" s="11"/>
      <c r="AJ177" s="11"/>
      <c r="AK177" s="11"/>
      <c r="AL177" s="11"/>
      <c r="AM177" s="11"/>
      <c r="AN177" s="11"/>
      <c r="AO177" s="11"/>
      <c r="AP177" s="11"/>
    </row>
    <row r="178" spans="1:42" ht="15.6" x14ac:dyDescent="0.3">
      <c r="B178" s="223" t="s">
        <v>601</v>
      </c>
      <c r="C178" s="224"/>
      <c r="D178" s="224"/>
      <c r="E178" s="346"/>
      <c r="F178" s="226">
        <f>F176+E162</f>
        <v>0</v>
      </c>
      <c r="G178" s="347"/>
      <c r="H178" s="39" t="s">
        <v>413</v>
      </c>
      <c r="I178" s="11"/>
      <c r="J178" s="11"/>
      <c r="K178" s="11"/>
      <c r="L178" s="11"/>
      <c r="M178" s="11"/>
      <c r="N178" s="11"/>
      <c r="O178" s="11"/>
      <c r="P178" s="11"/>
      <c r="Q178" s="11"/>
      <c r="R178" s="11"/>
      <c r="S178" s="11"/>
      <c r="T178" s="11"/>
      <c r="U178" s="11"/>
      <c r="V178" s="11"/>
      <c r="W178" s="11"/>
      <c r="X178" s="11"/>
      <c r="Y178" s="11"/>
      <c r="Z178" s="11"/>
      <c r="AA178" s="11"/>
      <c r="AB178" s="11"/>
      <c r="AC178" s="11"/>
      <c r="AD178" s="11"/>
      <c r="AE178" s="11"/>
      <c r="AF178" s="11"/>
      <c r="AG178" s="11"/>
      <c r="AH178" s="11"/>
      <c r="AI178" s="11"/>
      <c r="AJ178" s="11"/>
      <c r="AK178" s="11"/>
      <c r="AL178" s="11"/>
      <c r="AM178" s="11"/>
      <c r="AN178" s="11"/>
      <c r="AO178" s="11"/>
      <c r="AP178" s="11"/>
    </row>
    <row r="179" spans="1:42" ht="17.25" customHeight="1" x14ac:dyDescent="0.25">
      <c r="B179" s="989"/>
      <c r="C179" s="989"/>
      <c r="D179" s="989"/>
      <c r="E179" s="989"/>
      <c r="F179" s="989"/>
      <c r="G179" s="989"/>
      <c r="H179" s="11"/>
      <c r="I179" s="11"/>
      <c r="J179" s="11"/>
      <c r="K179" s="11"/>
      <c r="L179" s="11"/>
      <c r="M179" s="11"/>
      <c r="N179" s="11"/>
      <c r="O179" s="11"/>
      <c r="P179" s="11"/>
      <c r="Q179" s="11"/>
      <c r="R179" s="11"/>
      <c r="S179" s="11"/>
      <c r="T179" s="11"/>
      <c r="U179" s="11"/>
      <c r="V179" s="11"/>
      <c r="W179" s="11"/>
      <c r="X179" s="11"/>
      <c r="Y179" s="11"/>
      <c r="Z179" s="11"/>
      <c r="AA179" s="11"/>
      <c r="AB179" s="11"/>
      <c r="AC179" s="11"/>
      <c r="AD179" s="11"/>
      <c r="AE179" s="11"/>
      <c r="AF179" s="11"/>
      <c r="AG179" s="11"/>
      <c r="AH179" s="11"/>
      <c r="AI179" s="11"/>
      <c r="AJ179" s="11"/>
      <c r="AK179" s="11"/>
      <c r="AL179" s="11"/>
      <c r="AM179" s="11"/>
      <c r="AN179" s="11"/>
      <c r="AO179" s="11"/>
      <c r="AP179" s="11"/>
    </row>
    <row r="180" spans="1:42" ht="21" x14ac:dyDescent="0.25">
      <c r="B180" s="1004" t="s">
        <v>420</v>
      </c>
      <c r="C180" s="1005"/>
      <c r="D180" s="1005"/>
      <c r="E180" s="1005"/>
      <c r="F180" s="1005"/>
      <c r="G180" s="1006"/>
      <c r="H180" s="11"/>
      <c r="I180" s="11"/>
      <c r="J180" s="11"/>
      <c r="K180" s="11"/>
      <c r="L180" s="11"/>
      <c r="M180" s="11"/>
      <c r="N180" s="11"/>
      <c r="O180" s="11"/>
      <c r="P180" s="11"/>
      <c r="Q180" s="11"/>
      <c r="R180" s="11"/>
      <c r="S180" s="11"/>
      <c r="T180" s="11"/>
      <c r="U180" s="11"/>
      <c r="V180" s="11"/>
      <c r="W180" s="11"/>
      <c r="X180" s="11"/>
      <c r="Y180" s="11"/>
      <c r="Z180" s="11"/>
      <c r="AA180" s="11"/>
      <c r="AB180" s="11"/>
      <c r="AC180" s="11"/>
      <c r="AD180" s="11"/>
      <c r="AE180" s="11"/>
      <c r="AF180" s="11"/>
      <c r="AG180" s="11"/>
      <c r="AH180" s="11"/>
      <c r="AI180" s="11"/>
      <c r="AJ180" s="11"/>
      <c r="AK180" s="11"/>
      <c r="AL180" s="11"/>
      <c r="AM180" s="11"/>
      <c r="AN180" s="11"/>
      <c r="AO180" s="11"/>
      <c r="AP180" s="11"/>
    </row>
    <row r="181" spans="1:42" ht="17.25" customHeight="1" x14ac:dyDescent="0.25">
      <c r="A181" s="203"/>
      <c r="B181" s="989"/>
      <c r="C181" s="989"/>
      <c r="D181" s="989"/>
      <c r="E181" s="989"/>
      <c r="F181" s="989"/>
      <c r="G181" s="989"/>
      <c r="H181" s="11"/>
      <c r="I181" s="11"/>
      <c r="J181" s="11"/>
      <c r="K181" s="11"/>
      <c r="L181" s="11"/>
      <c r="M181" s="11"/>
      <c r="N181" s="11"/>
      <c r="O181" s="11"/>
      <c r="P181" s="11"/>
      <c r="Q181" s="11"/>
      <c r="R181" s="11"/>
      <c r="S181" s="11"/>
      <c r="T181" s="11"/>
      <c r="U181" s="11"/>
      <c r="V181" s="11"/>
      <c r="W181" s="11"/>
      <c r="X181" s="11"/>
      <c r="Y181" s="11"/>
      <c r="Z181" s="11"/>
      <c r="AA181" s="11"/>
      <c r="AB181" s="11"/>
      <c r="AC181" s="11"/>
      <c r="AD181" s="11"/>
      <c r="AE181" s="11"/>
      <c r="AF181" s="11"/>
      <c r="AG181" s="11"/>
      <c r="AH181" s="11"/>
      <c r="AI181" s="11"/>
      <c r="AJ181" s="11"/>
      <c r="AK181" s="11"/>
      <c r="AL181" s="11"/>
      <c r="AM181" s="11"/>
      <c r="AN181" s="11"/>
      <c r="AO181" s="11"/>
      <c r="AP181" s="11"/>
    </row>
    <row r="182" spans="1:42" x14ac:dyDescent="0.25">
      <c r="B182" s="997" t="s">
        <v>416</v>
      </c>
      <c r="C182" s="998"/>
      <c r="D182" s="998"/>
      <c r="E182" s="999"/>
      <c r="F182" s="1000" t="s">
        <v>370</v>
      </c>
      <c r="G182" s="1001"/>
      <c r="H182" s="11"/>
      <c r="I182" s="11"/>
      <c r="J182" s="11"/>
      <c r="K182" s="11"/>
      <c r="L182" s="11"/>
      <c r="M182" s="11"/>
      <c r="N182" s="11"/>
      <c r="O182" s="11"/>
      <c r="P182" s="11"/>
      <c r="Q182" s="11"/>
      <c r="R182" s="11"/>
      <c r="S182" s="11"/>
      <c r="T182" s="11"/>
      <c r="U182" s="11"/>
      <c r="V182" s="11"/>
      <c r="W182" s="11"/>
      <c r="X182" s="11"/>
      <c r="Y182" s="11"/>
      <c r="Z182" s="11"/>
      <c r="AA182" s="11"/>
      <c r="AB182" s="11"/>
      <c r="AC182" s="11"/>
      <c r="AD182" s="11"/>
      <c r="AE182" s="11"/>
      <c r="AF182" s="11"/>
      <c r="AG182" s="11"/>
      <c r="AH182" s="11"/>
      <c r="AI182" s="11"/>
      <c r="AJ182" s="11"/>
      <c r="AK182" s="11"/>
      <c r="AL182" s="11"/>
      <c r="AM182" s="11"/>
      <c r="AN182" s="11"/>
      <c r="AO182" s="11"/>
      <c r="AP182" s="11"/>
    </row>
    <row r="183" spans="1:42" x14ac:dyDescent="0.25">
      <c r="B183" s="256" t="s">
        <v>417</v>
      </c>
      <c r="C183" s="257"/>
      <c r="D183" s="258"/>
      <c r="E183" s="418">
        <v>0</v>
      </c>
      <c r="F183" s="1015"/>
      <c r="G183" s="1016"/>
      <c r="H183" s="11"/>
      <c r="I183" s="11"/>
      <c r="J183" s="11"/>
      <c r="K183" s="11"/>
      <c r="L183" s="11"/>
      <c r="M183" s="11"/>
      <c r="N183" s="11"/>
      <c r="O183" s="11"/>
      <c r="P183" s="11"/>
      <c r="Q183" s="11"/>
      <c r="R183" s="11"/>
      <c r="S183" s="11"/>
      <c r="T183" s="11"/>
      <c r="U183" s="11"/>
      <c r="V183" s="11"/>
      <c r="W183" s="11"/>
      <c r="X183" s="11"/>
      <c r="Y183" s="11"/>
      <c r="Z183" s="11"/>
      <c r="AA183" s="11"/>
      <c r="AB183" s="11"/>
      <c r="AC183" s="11"/>
      <c r="AD183" s="11"/>
      <c r="AE183" s="11"/>
      <c r="AF183" s="11"/>
      <c r="AG183" s="11"/>
      <c r="AH183" s="11"/>
      <c r="AI183" s="11"/>
      <c r="AJ183" s="11"/>
      <c r="AK183" s="11"/>
      <c r="AL183" s="11"/>
      <c r="AM183" s="11"/>
      <c r="AN183" s="11"/>
      <c r="AO183" s="11"/>
      <c r="AP183" s="11"/>
    </row>
    <row r="184" spans="1:42" x14ac:dyDescent="0.25">
      <c r="B184" s="217"/>
      <c r="C184" s="218"/>
      <c r="D184" s="238"/>
      <c r="E184" s="252"/>
      <c r="F184" s="991"/>
      <c r="G184" s="992"/>
      <c r="H184" s="11"/>
      <c r="I184" s="11"/>
      <c r="J184" s="11"/>
      <c r="K184" s="11"/>
      <c r="L184" s="11"/>
      <c r="M184" s="11"/>
      <c r="N184" s="11"/>
      <c r="O184" s="11"/>
      <c r="P184" s="11"/>
      <c r="Q184" s="11"/>
      <c r="R184" s="11"/>
      <c r="S184" s="11"/>
      <c r="T184" s="11"/>
      <c r="U184" s="11"/>
      <c r="V184" s="11"/>
      <c r="W184" s="11"/>
      <c r="X184" s="11"/>
      <c r="Y184" s="11"/>
      <c r="Z184" s="11"/>
      <c r="AA184" s="11"/>
      <c r="AB184" s="11"/>
      <c r="AC184" s="11"/>
      <c r="AD184" s="11"/>
      <c r="AE184" s="11"/>
      <c r="AF184" s="11"/>
      <c r="AG184" s="11"/>
      <c r="AH184" s="11"/>
      <c r="AI184" s="11"/>
      <c r="AJ184" s="11"/>
      <c r="AK184" s="11"/>
      <c r="AL184" s="11"/>
      <c r="AM184" s="11"/>
      <c r="AN184" s="11"/>
      <c r="AO184" s="11"/>
      <c r="AP184" s="11"/>
    </row>
    <row r="185" spans="1:42" ht="15" customHeight="1" x14ac:dyDescent="0.25">
      <c r="B185" s="1023" t="s">
        <v>418</v>
      </c>
      <c r="C185" s="1024"/>
      <c r="D185" s="259"/>
      <c r="E185" s="440">
        <f>E183*General!$C$9</f>
        <v>0</v>
      </c>
      <c r="F185" s="991"/>
      <c r="G185" s="992"/>
      <c r="H185" s="11"/>
      <c r="I185" s="11"/>
      <c r="J185" s="11"/>
      <c r="K185" s="11"/>
      <c r="L185" s="11"/>
      <c r="M185" s="11"/>
      <c r="N185" s="11"/>
      <c r="O185" s="11"/>
      <c r="P185" s="11"/>
      <c r="Q185" s="11"/>
      <c r="R185" s="11"/>
      <c r="S185" s="11"/>
      <c r="T185" s="11"/>
      <c r="U185" s="11"/>
      <c r="V185" s="11"/>
      <c r="W185" s="11"/>
      <c r="X185" s="11"/>
      <c r="Y185" s="11"/>
      <c r="Z185" s="11"/>
      <c r="AA185" s="11"/>
      <c r="AB185" s="11"/>
      <c r="AC185" s="11"/>
      <c r="AD185" s="11"/>
      <c r="AE185" s="11"/>
      <c r="AF185" s="11"/>
      <c r="AG185" s="11"/>
      <c r="AH185" s="11"/>
      <c r="AI185" s="11"/>
      <c r="AJ185" s="11"/>
      <c r="AK185" s="11"/>
      <c r="AL185" s="11"/>
      <c r="AM185" s="11"/>
      <c r="AN185" s="11"/>
      <c r="AO185" s="11"/>
      <c r="AP185" s="11"/>
    </row>
    <row r="186" spans="1:42" x14ac:dyDescent="0.25">
      <c r="B186" s="217"/>
      <c r="C186" s="221"/>
      <c r="D186" s="576"/>
      <c r="E186" s="238"/>
      <c r="F186" s="991"/>
      <c r="G186" s="992"/>
      <c r="H186" s="11"/>
      <c r="I186" s="11"/>
      <c r="J186" s="11"/>
      <c r="K186" s="11"/>
      <c r="L186" s="11"/>
      <c r="M186" s="11"/>
      <c r="N186" s="11"/>
      <c r="O186" s="11"/>
      <c r="P186" s="11"/>
      <c r="Q186" s="11"/>
      <c r="R186" s="11"/>
      <c r="S186" s="11"/>
      <c r="T186" s="11"/>
      <c r="U186" s="11"/>
      <c r="V186" s="11"/>
      <c r="W186" s="11"/>
      <c r="X186" s="11"/>
      <c r="Y186" s="11"/>
      <c r="Z186" s="11"/>
      <c r="AA186" s="11"/>
      <c r="AB186" s="11"/>
      <c r="AC186" s="11"/>
      <c r="AD186" s="11"/>
      <c r="AE186" s="11"/>
      <c r="AF186" s="11"/>
      <c r="AG186" s="11"/>
      <c r="AH186" s="11"/>
      <c r="AI186" s="11"/>
      <c r="AJ186" s="11"/>
      <c r="AK186" s="11"/>
      <c r="AL186" s="11"/>
      <c r="AM186" s="11"/>
      <c r="AN186" s="11"/>
      <c r="AO186" s="11"/>
      <c r="AP186" s="11"/>
    </row>
    <row r="187" spans="1:42" x14ac:dyDescent="0.25">
      <c r="B187" s="260" t="s">
        <v>379</v>
      </c>
      <c r="C187" s="413"/>
      <c r="D187" s="259"/>
      <c r="E187" s="418">
        <v>0</v>
      </c>
      <c r="F187" s="991"/>
      <c r="G187" s="992"/>
      <c r="H187" s="11"/>
      <c r="I187" s="11"/>
      <c r="J187" s="11"/>
      <c r="K187" s="11"/>
      <c r="L187" s="11"/>
      <c r="M187" s="11"/>
      <c r="N187" s="11"/>
      <c r="O187" s="11"/>
      <c r="P187" s="11"/>
      <c r="Q187" s="11"/>
      <c r="R187" s="11"/>
      <c r="S187" s="11"/>
      <c r="T187" s="11"/>
      <c r="U187" s="11"/>
      <c r="V187" s="11"/>
      <c r="W187" s="11"/>
      <c r="X187" s="11"/>
      <c r="Y187" s="11"/>
      <c r="Z187" s="11"/>
      <c r="AA187" s="11"/>
      <c r="AB187" s="11"/>
      <c r="AC187" s="11"/>
      <c r="AD187" s="11"/>
      <c r="AE187" s="11"/>
      <c r="AF187" s="11"/>
      <c r="AG187" s="11"/>
      <c r="AH187" s="11"/>
      <c r="AI187" s="11"/>
      <c r="AJ187" s="11"/>
      <c r="AK187" s="11"/>
      <c r="AL187" s="11"/>
      <c r="AM187" s="11"/>
      <c r="AN187" s="11"/>
      <c r="AO187" s="11"/>
      <c r="AP187" s="11"/>
    </row>
    <row r="188" spans="1:42" x14ac:dyDescent="0.25">
      <c r="B188" s="260"/>
      <c r="C188" s="221"/>
      <c r="D188" s="259"/>
      <c r="E188" s="238"/>
      <c r="F188" s="991"/>
      <c r="G188" s="992"/>
      <c r="H188" s="11"/>
      <c r="I188" s="11"/>
      <c r="J188" s="11"/>
      <c r="K188" s="11"/>
      <c r="L188" s="11"/>
      <c r="M188" s="11"/>
      <c r="N188" s="11"/>
      <c r="O188" s="11"/>
      <c r="P188" s="11"/>
      <c r="Q188" s="11"/>
      <c r="R188" s="11"/>
      <c r="S188" s="11"/>
      <c r="T188" s="11"/>
      <c r="U188" s="11"/>
      <c r="V188" s="11"/>
      <c r="W188" s="11"/>
      <c r="X188" s="11"/>
      <c r="Y188" s="11"/>
      <c r="Z188" s="11"/>
      <c r="AA188" s="11"/>
      <c r="AB188" s="11"/>
      <c r="AC188" s="11"/>
      <c r="AD188" s="11"/>
      <c r="AE188" s="11"/>
      <c r="AF188" s="11"/>
      <c r="AG188" s="11"/>
      <c r="AH188" s="11"/>
      <c r="AI188" s="11"/>
      <c r="AJ188" s="11"/>
      <c r="AK188" s="11"/>
      <c r="AL188" s="11"/>
      <c r="AM188" s="11"/>
      <c r="AN188" s="11"/>
      <c r="AO188" s="11"/>
      <c r="AP188" s="11"/>
    </row>
    <row r="189" spans="1:42" ht="15.6" x14ac:dyDescent="0.3">
      <c r="B189" s="261" t="s">
        <v>419</v>
      </c>
      <c r="C189" s="262"/>
      <c r="D189" s="263"/>
      <c r="E189" s="264">
        <f>SUM(E183:E188)</f>
        <v>0</v>
      </c>
      <c r="F189" s="1025"/>
      <c r="G189" s="1026"/>
      <c r="H189" s="39" t="s">
        <v>413</v>
      </c>
      <c r="I189" s="11"/>
      <c r="J189" s="11"/>
      <c r="K189" s="11"/>
      <c r="L189" s="11"/>
      <c r="M189" s="11"/>
      <c r="N189" s="11"/>
      <c r="O189" s="11"/>
      <c r="P189" s="11"/>
      <c r="Q189" s="11"/>
      <c r="R189" s="11"/>
      <c r="S189" s="11"/>
      <c r="T189" s="11"/>
      <c r="U189" s="11"/>
      <c r="V189" s="11"/>
      <c r="W189" s="11"/>
      <c r="X189" s="11"/>
      <c r="Y189" s="11"/>
      <c r="Z189" s="11"/>
      <c r="AA189" s="11"/>
      <c r="AB189" s="11"/>
      <c r="AC189" s="11"/>
      <c r="AD189" s="11"/>
      <c r="AE189" s="11"/>
      <c r="AF189" s="11"/>
      <c r="AG189" s="11"/>
      <c r="AH189" s="11"/>
      <c r="AI189" s="11"/>
      <c r="AJ189" s="11"/>
      <c r="AK189" s="11"/>
      <c r="AL189" s="11"/>
      <c r="AM189" s="11"/>
      <c r="AN189" s="11"/>
      <c r="AO189" s="11"/>
      <c r="AP189" s="11"/>
    </row>
    <row r="190" spans="1:42" x14ac:dyDescent="0.25">
      <c r="B190" s="978"/>
      <c r="C190" s="978"/>
      <c r="D190" s="978"/>
      <c r="E190" s="978"/>
      <c r="F190" s="978"/>
      <c r="G190" s="978"/>
      <c r="H190" s="11"/>
      <c r="I190" s="11"/>
      <c r="J190" s="11"/>
      <c r="K190" s="11"/>
      <c r="L190" s="11"/>
      <c r="M190" s="11"/>
      <c r="N190" s="11"/>
      <c r="O190" s="11"/>
      <c r="P190" s="11"/>
      <c r="Q190" s="11"/>
      <c r="R190" s="11"/>
      <c r="S190" s="11"/>
      <c r="T190" s="11"/>
      <c r="U190" s="11"/>
      <c r="V190" s="11"/>
      <c r="W190" s="11"/>
      <c r="X190" s="11"/>
      <c r="Y190" s="11"/>
      <c r="Z190" s="11"/>
      <c r="AA190" s="11"/>
      <c r="AB190" s="11"/>
      <c r="AC190" s="11"/>
      <c r="AD190" s="11"/>
      <c r="AE190" s="11"/>
      <c r="AF190" s="11"/>
      <c r="AG190" s="11"/>
      <c r="AH190" s="11"/>
      <c r="AI190" s="11"/>
      <c r="AJ190" s="11"/>
      <c r="AK190" s="11"/>
      <c r="AL190" s="11"/>
      <c r="AM190" s="11"/>
      <c r="AN190" s="11"/>
      <c r="AO190" s="11"/>
      <c r="AP190" s="11"/>
    </row>
    <row r="191" spans="1:42" x14ac:dyDescent="0.25">
      <c r="B191" s="997" t="s">
        <v>263</v>
      </c>
      <c r="C191" s="998"/>
      <c r="D191" s="998"/>
      <c r="E191" s="999"/>
      <c r="F191" s="1000" t="s">
        <v>394</v>
      </c>
      <c r="G191" s="1001"/>
      <c r="H191" s="11"/>
      <c r="I191" s="11"/>
      <c r="J191" s="11"/>
      <c r="K191" s="11"/>
      <c r="L191" s="11"/>
      <c r="M191" s="11"/>
      <c r="N191" s="11"/>
      <c r="O191" s="11"/>
      <c r="P191" s="11"/>
      <c r="Q191" s="11"/>
      <c r="R191" s="11"/>
      <c r="S191" s="11"/>
      <c r="T191" s="11"/>
      <c r="U191" s="11"/>
      <c r="V191" s="11"/>
      <c r="W191" s="11"/>
      <c r="X191" s="11"/>
      <c r="Y191" s="11"/>
      <c r="Z191" s="11"/>
      <c r="AA191" s="11"/>
      <c r="AB191" s="11"/>
      <c r="AC191" s="11"/>
      <c r="AD191" s="11"/>
      <c r="AE191" s="11"/>
      <c r="AF191" s="11"/>
      <c r="AG191" s="11"/>
      <c r="AH191" s="11"/>
      <c r="AI191" s="11"/>
      <c r="AJ191" s="11"/>
      <c r="AK191" s="11"/>
      <c r="AL191" s="11"/>
      <c r="AM191" s="11"/>
      <c r="AN191" s="11"/>
      <c r="AO191" s="11"/>
      <c r="AP191" s="11"/>
    </row>
    <row r="192" spans="1:42" x14ac:dyDescent="0.25">
      <c r="B192" s="217" t="s">
        <v>327</v>
      </c>
      <c r="C192" s="218"/>
      <c r="D192" s="418">
        <v>0</v>
      </c>
      <c r="E192" s="216">
        <f>D192*12</f>
        <v>0</v>
      </c>
      <c r="F192" s="993"/>
      <c r="G192" s="994"/>
      <c r="H192" s="11"/>
      <c r="I192" s="11"/>
      <c r="J192" s="11"/>
      <c r="K192" s="11"/>
      <c r="L192" s="11"/>
      <c r="M192" s="11"/>
      <c r="N192" s="11"/>
      <c r="O192" s="11"/>
      <c r="P192" s="11"/>
      <c r="Q192" s="11"/>
      <c r="R192" s="11"/>
      <c r="S192" s="11"/>
      <c r="T192" s="11"/>
      <c r="U192" s="11"/>
      <c r="V192" s="11"/>
      <c r="W192" s="11"/>
      <c r="X192" s="11"/>
      <c r="Y192" s="11"/>
      <c r="Z192" s="11"/>
      <c r="AA192" s="11"/>
      <c r="AB192" s="11"/>
      <c r="AC192" s="11"/>
      <c r="AD192" s="11"/>
      <c r="AE192" s="11"/>
      <c r="AF192" s="11"/>
      <c r="AG192" s="11"/>
      <c r="AH192" s="11"/>
      <c r="AI192" s="11"/>
      <c r="AJ192" s="11"/>
      <c r="AK192" s="11"/>
      <c r="AL192" s="11"/>
      <c r="AM192" s="11"/>
      <c r="AN192" s="11"/>
      <c r="AO192" s="11"/>
      <c r="AP192" s="11"/>
    </row>
    <row r="193" spans="2:42" x14ac:dyDescent="0.25">
      <c r="B193" s="217" t="s">
        <v>264</v>
      </c>
      <c r="C193" s="218"/>
      <c r="D193" s="219"/>
      <c r="E193" s="414">
        <v>0</v>
      </c>
      <c r="F193" s="982"/>
      <c r="G193" s="983"/>
      <c r="H193" s="11"/>
      <c r="I193" s="11"/>
      <c r="J193" s="11"/>
      <c r="K193" s="11"/>
      <c r="L193" s="11"/>
      <c r="M193" s="11"/>
      <c r="N193" s="11"/>
      <c r="O193" s="11"/>
      <c r="P193" s="11"/>
      <c r="Q193" s="11"/>
      <c r="R193" s="11"/>
      <c r="S193" s="11"/>
      <c r="T193" s="11"/>
      <c r="U193" s="11"/>
      <c r="V193" s="11"/>
      <c r="W193" s="11"/>
      <c r="X193" s="11"/>
      <c r="Y193" s="11"/>
      <c r="Z193" s="11"/>
      <c r="AA193" s="11"/>
      <c r="AB193" s="11"/>
      <c r="AC193" s="11"/>
      <c r="AD193" s="11"/>
      <c r="AE193" s="11"/>
      <c r="AF193" s="11"/>
      <c r="AG193" s="11"/>
      <c r="AH193" s="11"/>
      <c r="AI193" s="11"/>
      <c r="AJ193" s="11"/>
      <c r="AK193" s="11"/>
      <c r="AL193" s="11"/>
      <c r="AM193" s="11"/>
      <c r="AN193" s="11"/>
      <c r="AO193" s="11"/>
      <c r="AP193" s="11"/>
    </row>
    <row r="194" spans="2:42" x14ac:dyDescent="0.25">
      <c r="B194" s="217" t="s">
        <v>198</v>
      </c>
      <c r="C194" s="413" t="s">
        <v>265</v>
      </c>
      <c r="D194" s="219"/>
      <c r="E194" s="414">
        <v>0</v>
      </c>
      <c r="F194" s="982"/>
      <c r="G194" s="983"/>
      <c r="H194" s="11"/>
      <c r="I194" s="11"/>
      <c r="J194" s="11"/>
      <c r="K194" s="11"/>
      <c r="L194" s="11"/>
      <c r="M194" s="11"/>
      <c r="N194" s="11"/>
      <c r="O194" s="11"/>
      <c r="P194" s="11"/>
      <c r="Q194" s="11"/>
      <c r="R194" s="11"/>
      <c r="S194" s="11"/>
      <c r="T194" s="11"/>
      <c r="U194" s="11"/>
      <c r="V194" s="11"/>
      <c r="W194" s="11"/>
      <c r="X194" s="11"/>
      <c r="Y194" s="11"/>
      <c r="Z194" s="11"/>
      <c r="AA194" s="11"/>
      <c r="AB194" s="11"/>
      <c r="AC194" s="11"/>
      <c r="AD194" s="11"/>
      <c r="AE194" s="11"/>
      <c r="AF194" s="11"/>
      <c r="AG194" s="11"/>
      <c r="AH194" s="11"/>
      <c r="AI194" s="11"/>
      <c r="AJ194" s="11"/>
      <c r="AK194" s="11"/>
      <c r="AL194" s="11"/>
      <c r="AM194" s="11"/>
      <c r="AN194" s="11"/>
      <c r="AO194" s="11"/>
      <c r="AP194" s="11"/>
    </row>
    <row r="195" spans="2:42" x14ac:dyDescent="0.25">
      <c r="B195" s="217"/>
      <c r="C195" s="413" t="s">
        <v>265</v>
      </c>
      <c r="D195" s="219"/>
      <c r="E195" s="414">
        <v>0</v>
      </c>
      <c r="F195" s="982"/>
      <c r="G195" s="983"/>
      <c r="H195" s="11"/>
      <c r="I195" s="11"/>
      <c r="J195" s="11"/>
      <c r="K195" s="11"/>
      <c r="L195" s="11"/>
      <c r="M195" s="11"/>
      <c r="N195" s="11"/>
      <c r="O195" s="11"/>
      <c r="P195" s="11"/>
      <c r="Q195" s="11"/>
      <c r="R195" s="11"/>
      <c r="S195" s="11"/>
      <c r="T195" s="11"/>
      <c r="U195" s="11"/>
      <c r="V195" s="11"/>
      <c r="W195" s="11"/>
      <c r="X195" s="11"/>
      <c r="Y195" s="11"/>
      <c r="Z195" s="11"/>
      <c r="AA195" s="11"/>
      <c r="AB195" s="11"/>
      <c r="AC195" s="11"/>
      <c r="AD195" s="11"/>
      <c r="AE195" s="11"/>
      <c r="AF195" s="11"/>
      <c r="AG195" s="11"/>
      <c r="AH195" s="11"/>
      <c r="AI195" s="11"/>
      <c r="AJ195" s="11"/>
      <c r="AK195" s="11"/>
      <c r="AL195" s="11"/>
      <c r="AM195" s="11"/>
      <c r="AN195" s="11"/>
      <c r="AO195" s="11"/>
      <c r="AP195" s="11"/>
    </row>
    <row r="196" spans="2:42" x14ac:dyDescent="0.25">
      <c r="B196" s="217"/>
      <c r="C196" s="413" t="s">
        <v>265</v>
      </c>
      <c r="D196" s="219"/>
      <c r="E196" s="414">
        <v>0</v>
      </c>
      <c r="F196" s="982"/>
      <c r="G196" s="983"/>
      <c r="H196" s="11"/>
      <c r="I196" s="11"/>
      <c r="J196" s="11"/>
      <c r="K196" s="11"/>
      <c r="L196" s="11"/>
      <c r="M196" s="11"/>
      <c r="N196" s="11"/>
      <c r="O196" s="11"/>
      <c r="P196" s="11"/>
      <c r="Q196" s="11"/>
      <c r="R196" s="11"/>
      <c r="S196" s="11"/>
      <c r="T196" s="11"/>
      <c r="U196" s="11"/>
      <c r="V196" s="11"/>
      <c r="W196" s="11"/>
      <c r="X196" s="11"/>
      <c r="Y196" s="11"/>
      <c r="Z196" s="11"/>
      <c r="AA196" s="11"/>
      <c r="AB196" s="11"/>
      <c r="AC196" s="11"/>
      <c r="AD196" s="11"/>
      <c r="AE196" s="11"/>
      <c r="AF196" s="11"/>
      <c r="AG196" s="11"/>
      <c r="AH196" s="11"/>
      <c r="AI196" s="11"/>
      <c r="AJ196" s="11"/>
      <c r="AK196" s="11"/>
      <c r="AL196" s="11"/>
      <c r="AM196" s="11"/>
      <c r="AN196" s="11"/>
      <c r="AO196" s="11"/>
      <c r="AP196" s="11"/>
    </row>
    <row r="197" spans="2:42" x14ac:dyDescent="0.25">
      <c r="B197" s="217"/>
      <c r="C197" s="218"/>
      <c r="D197" s="219"/>
      <c r="E197" s="219"/>
      <c r="F197" s="982"/>
      <c r="G197" s="983"/>
      <c r="H197" s="11"/>
      <c r="I197" s="11"/>
      <c r="J197" s="11"/>
      <c r="K197" s="11"/>
      <c r="L197" s="11"/>
      <c r="M197" s="11"/>
      <c r="N197" s="11"/>
      <c r="O197" s="11"/>
      <c r="P197" s="11"/>
      <c r="Q197" s="11"/>
      <c r="R197" s="11"/>
      <c r="S197" s="11"/>
      <c r="T197" s="11"/>
      <c r="U197" s="11"/>
      <c r="V197" s="11"/>
      <c r="W197" s="11"/>
      <c r="X197" s="11"/>
      <c r="Y197" s="11"/>
      <c r="Z197" s="11"/>
      <c r="AA197" s="11"/>
      <c r="AB197" s="11"/>
      <c r="AC197" s="11"/>
      <c r="AD197" s="11"/>
      <c r="AE197" s="11"/>
      <c r="AF197" s="11"/>
      <c r="AG197" s="11"/>
      <c r="AH197" s="11"/>
      <c r="AI197" s="11"/>
      <c r="AJ197" s="11"/>
      <c r="AK197" s="11"/>
      <c r="AL197" s="11"/>
      <c r="AM197" s="11"/>
      <c r="AN197" s="11"/>
      <c r="AO197" s="11"/>
      <c r="AP197" s="11"/>
    </row>
    <row r="198" spans="2:42" x14ac:dyDescent="0.25">
      <c r="B198" s="267" t="s">
        <v>257</v>
      </c>
      <c r="C198" s="413"/>
      <c r="D198" s="219"/>
      <c r="E198" s="414">
        <v>0</v>
      </c>
      <c r="F198" s="982"/>
      <c r="G198" s="983"/>
      <c r="H198" s="11"/>
      <c r="I198" s="11"/>
      <c r="J198" s="11"/>
      <c r="K198" s="11"/>
      <c r="L198" s="11"/>
      <c r="M198" s="11"/>
      <c r="N198" s="11"/>
      <c r="O198" s="11"/>
      <c r="P198" s="11"/>
      <c r="Q198" s="11"/>
      <c r="R198" s="11"/>
      <c r="S198" s="11"/>
      <c r="T198" s="11"/>
      <c r="U198" s="11"/>
      <c r="V198" s="11"/>
      <c r="W198" s="11"/>
      <c r="X198" s="11"/>
      <c r="Y198" s="11"/>
      <c r="Z198" s="11"/>
      <c r="AA198" s="11"/>
      <c r="AB198" s="11"/>
      <c r="AC198" s="11"/>
      <c r="AD198" s="11"/>
      <c r="AE198" s="11"/>
      <c r="AF198" s="11"/>
      <c r="AG198" s="11"/>
      <c r="AH198" s="11"/>
      <c r="AI198" s="11"/>
      <c r="AJ198" s="11"/>
      <c r="AK198" s="11"/>
      <c r="AL198" s="11"/>
      <c r="AM198" s="11"/>
      <c r="AN198" s="11"/>
      <c r="AO198" s="11"/>
      <c r="AP198" s="11"/>
    </row>
    <row r="199" spans="2:42" x14ac:dyDescent="0.25">
      <c r="B199" s="217"/>
      <c r="C199" s="218"/>
      <c r="D199" s="219"/>
      <c r="E199" s="219"/>
      <c r="F199" s="1002"/>
      <c r="G199" s="1003"/>
      <c r="H199" s="11"/>
      <c r="I199" s="11"/>
      <c r="J199" s="11"/>
      <c r="K199" s="11"/>
      <c r="L199" s="11"/>
      <c r="M199" s="11"/>
      <c r="N199" s="11"/>
      <c r="O199" s="11"/>
      <c r="P199" s="11"/>
      <c r="Q199" s="11"/>
      <c r="R199" s="11"/>
      <c r="S199" s="11"/>
      <c r="T199" s="11"/>
      <c r="U199" s="11"/>
      <c r="V199" s="11"/>
      <c r="W199" s="11"/>
      <c r="X199" s="11"/>
      <c r="Y199" s="11"/>
      <c r="Z199" s="11"/>
      <c r="AA199" s="11"/>
      <c r="AB199" s="11"/>
      <c r="AC199" s="11"/>
      <c r="AD199" s="11"/>
      <c r="AE199" s="11"/>
      <c r="AF199" s="11"/>
      <c r="AG199" s="11"/>
      <c r="AH199" s="11"/>
      <c r="AI199" s="11"/>
      <c r="AJ199" s="11"/>
      <c r="AK199" s="11"/>
      <c r="AL199" s="11"/>
      <c r="AM199" s="11"/>
      <c r="AN199" s="11"/>
      <c r="AO199" s="11"/>
      <c r="AP199" s="11"/>
    </row>
    <row r="200" spans="2:42" ht="15.6" x14ac:dyDescent="0.3">
      <c r="B200" s="223" t="s">
        <v>266</v>
      </c>
      <c r="C200" s="224"/>
      <c r="D200" s="268"/>
      <c r="E200" s="226">
        <f>SUM(E191:E198)</f>
        <v>0</v>
      </c>
      <c r="F200" s="1020"/>
      <c r="G200" s="1021"/>
      <c r="H200" s="39" t="s">
        <v>413</v>
      </c>
      <c r="I200" s="11"/>
      <c r="J200" s="11"/>
      <c r="K200" s="11"/>
      <c r="L200" s="11"/>
      <c r="M200" s="11"/>
      <c r="N200" s="11"/>
      <c r="O200" s="11"/>
      <c r="P200" s="11"/>
      <c r="Q200" s="11"/>
      <c r="R200" s="11"/>
      <c r="S200" s="11"/>
      <c r="T200" s="11"/>
      <c r="U200" s="11"/>
      <c r="V200" s="11"/>
      <c r="W200" s="11"/>
      <c r="X200" s="11"/>
      <c r="Y200" s="11"/>
      <c r="Z200" s="11"/>
      <c r="AA200" s="11"/>
      <c r="AB200" s="11"/>
      <c r="AC200" s="11"/>
      <c r="AD200" s="11"/>
      <c r="AE200" s="11"/>
      <c r="AF200" s="11"/>
      <c r="AG200" s="11"/>
      <c r="AH200" s="11"/>
      <c r="AI200" s="11"/>
      <c r="AJ200" s="11"/>
      <c r="AK200" s="11"/>
      <c r="AL200" s="11"/>
      <c r="AM200" s="11"/>
      <c r="AN200" s="11"/>
      <c r="AO200" s="11"/>
      <c r="AP200" s="11"/>
    </row>
    <row r="201" spans="2:42" x14ac:dyDescent="0.25">
      <c r="B201" s="990"/>
      <c r="C201" s="990"/>
      <c r="D201" s="990"/>
      <c r="E201" s="990"/>
      <c r="F201" s="990"/>
      <c r="G201" s="990"/>
      <c r="H201" s="11"/>
      <c r="I201" s="11"/>
      <c r="J201" s="11"/>
      <c r="K201" s="11"/>
      <c r="L201" s="11"/>
      <c r="M201" s="11"/>
      <c r="N201" s="11"/>
      <c r="O201" s="11"/>
      <c r="P201" s="11"/>
      <c r="Q201" s="11"/>
      <c r="R201" s="11"/>
      <c r="S201" s="11"/>
      <c r="T201" s="11"/>
      <c r="U201" s="11"/>
      <c r="V201" s="11"/>
      <c r="W201" s="11"/>
      <c r="X201" s="11"/>
      <c r="Y201" s="11"/>
      <c r="Z201" s="11"/>
      <c r="AA201" s="11"/>
      <c r="AB201" s="11"/>
      <c r="AC201" s="11"/>
      <c r="AD201" s="11"/>
      <c r="AE201" s="11"/>
      <c r="AF201" s="11"/>
      <c r="AG201" s="11"/>
      <c r="AH201" s="11"/>
      <c r="AI201" s="11"/>
      <c r="AJ201" s="11"/>
      <c r="AK201" s="11"/>
      <c r="AL201" s="11"/>
      <c r="AM201" s="11"/>
      <c r="AN201" s="11"/>
      <c r="AO201" s="11"/>
      <c r="AP201" s="11"/>
    </row>
    <row r="202" spans="2:42" x14ac:dyDescent="0.25">
      <c r="B202" s="997" t="s">
        <v>189</v>
      </c>
      <c r="C202" s="998"/>
      <c r="D202" s="998"/>
      <c r="E202" s="999"/>
      <c r="F202" s="1000" t="s">
        <v>394</v>
      </c>
      <c r="G202" s="1001"/>
      <c r="H202" s="11"/>
      <c r="I202" s="11"/>
      <c r="J202" s="11"/>
      <c r="K202" s="11"/>
      <c r="L202" s="11"/>
      <c r="M202" s="11"/>
      <c r="N202" s="11"/>
      <c r="O202" s="11"/>
      <c r="P202" s="11"/>
      <c r="Q202" s="11"/>
      <c r="R202" s="11"/>
      <c r="S202" s="11"/>
      <c r="T202" s="11"/>
      <c r="U202" s="11"/>
      <c r="V202" s="11"/>
      <c r="W202" s="11"/>
      <c r="X202" s="11"/>
      <c r="Y202" s="11"/>
      <c r="Z202" s="11"/>
      <c r="AA202" s="11"/>
      <c r="AB202" s="11"/>
      <c r="AC202" s="11"/>
      <c r="AD202" s="11"/>
      <c r="AE202" s="11"/>
      <c r="AF202" s="11"/>
      <c r="AG202" s="11"/>
      <c r="AH202" s="11"/>
      <c r="AI202" s="11"/>
      <c r="AJ202" s="11"/>
      <c r="AK202" s="11"/>
      <c r="AL202" s="11"/>
      <c r="AM202" s="11"/>
      <c r="AN202" s="11"/>
      <c r="AO202" s="11"/>
      <c r="AP202" s="11"/>
    </row>
    <row r="203" spans="2:42" x14ac:dyDescent="0.25">
      <c r="B203" s="1013" t="s">
        <v>422</v>
      </c>
      <c r="C203" s="1013"/>
      <c r="D203" s="1013"/>
      <c r="E203" s="1013"/>
      <c r="F203" s="1013"/>
      <c r="G203" s="1013"/>
      <c r="H203" s="11"/>
      <c r="I203" s="11"/>
      <c r="J203" s="11"/>
      <c r="K203" s="11"/>
      <c r="L203" s="11"/>
      <c r="M203" s="11"/>
      <c r="N203" s="11"/>
      <c r="O203" s="11"/>
      <c r="P203" s="11"/>
      <c r="Q203" s="11"/>
      <c r="R203" s="11"/>
      <c r="S203" s="11"/>
      <c r="T203" s="11"/>
      <c r="U203" s="11"/>
      <c r="V203" s="11"/>
      <c r="W203" s="11"/>
      <c r="X203" s="11"/>
      <c r="Y203" s="11"/>
      <c r="Z203" s="11"/>
      <c r="AA203" s="11"/>
      <c r="AB203" s="11"/>
      <c r="AC203" s="11"/>
      <c r="AD203" s="11"/>
      <c r="AE203" s="11"/>
      <c r="AF203" s="11"/>
      <c r="AG203" s="11"/>
      <c r="AH203" s="11"/>
      <c r="AI203" s="11"/>
      <c r="AJ203" s="11"/>
      <c r="AK203" s="11"/>
      <c r="AL203" s="11"/>
      <c r="AM203" s="11"/>
      <c r="AN203" s="11"/>
      <c r="AO203" s="11"/>
      <c r="AP203" s="11"/>
    </row>
    <row r="204" spans="2:42" x14ac:dyDescent="0.25">
      <c r="B204" s="217" t="s">
        <v>302</v>
      </c>
      <c r="C204" s="218"/>
      <c r="D204" s="418">
        <v>0</v>
      </c>
      <c r="E204" s="216">
        <f t="shared" ref="E204:E215" si="7">D204*12</f>
        <v>0</v>
      </c>
      <c r="F204" s="993"/>
      <c r="G204" s="994"/>
      <c r="H204" s="11"/>
      <c r="I204" s="11"/>
      <c r="J204" s="11"/>
      <c r="K204" s="11"/>
      <c r="L204" s="11"/>
      <c r="M204" s="11"/>
      <c r="N204" s="11"/>
      <c r="O204" s="11"/>
      <c r="P204" s="11"/>
      <c r="Q204" s="11"/>
      <c r="R204" s="11"/>
      <c r="S204" s="11"/>
      <c r="T204" s="11"/>
      <c r="U204" s="11"/>
      <c r="V204" s="11"/>
      <c r="W204" s="11"/>
      <c r="X204" s="11"/>
      <c r="Y204" s="11"/>
      <c r="Z204" s="11"/>
      <c r="AA204" s="11"/>
      <c r="AB204" s="11"/>
      <c r="AC204" s="11"/>
      <c r="AD204" s="11"/>
      <c r="AE204" s="11"/>
      <c r="AF204" s="11"/>
      <c r="AG204" s="11"/>
      <c r="AH204" s="11"/>
      <c r="AI204" s="11"/>
      <c r="AJ204" s="11"/>
      <c r="AK204" s="11"/>
      <c r="AL204" s="11"/>
      <c r="AM204" s="11"/>
      <c r="AN204" s="11"/>
      <c r="AO204" s="11"/>
      <c r="AP204" s="11"/>
    </row>
    <row r="205" spans="2:42" x14ac:dyDescent="0.25">
      <c r="B205" s="217" t="s">
        <v>303</v>
      </c>
      <c r="C205" s="218"/>
      <c r="D205" s="418">
        <v>0</v>
      </c>
      <c r="E205" s="216">
        <f t="shared" si="7"/>
        <v>0</v>
      </c>
      <c r="F205" s="982"/>
      <c r="G205" s="983"/>
      <c r="H205" s="11"/>
      <c r="I205" s="11"/>
      <c r="J205" s="11"/>
      <c r="K205" s="11"/>
      <c r="L205" s="11"/>
      <c r="M205" s="11"/>
      <c r="N205" s="11"/>
      <c r="O205" s="11"/>
      <c r="P205" s="11"/>
      <c r="Q205" s="11"/>
      <c r="R205" s="11"/>
      <c r="S205" s="11"/>
      <c r="T205" s="11"/>
      <c r="U205" s="11"/>
      <c r="V205" s="11"/>
      <c r="W205" s="11"/>
      <c r="X205" s="11"/>
      <c r="Y205" s="11"/>
      <c r="Z205" s="11"/>
      <c r="AA205" s="11"/>
      <c r="AB205" s="11"/>
      <c r="AC205" s="11"/>
      <c r="AD205" s="11"/>
      <c r="AE205" s="11"/>
      <c r="AF205" s="11"/>
      <c r="AG205" s="11"/>
      <c r="AH205" s="11"/>
      <c r="AI205" s="11"/>
      <c r="AJ205" s="11"/>
      <c r="AK205" s="11"/>
      <c r="AL205" s="11"/>
      <c r="AM205" s="11"/>
      <c r="AN205" s="11"/>
      <c r="AO205" s="11"/>
      <c r="AP205" s="11"/>
    </row>
    <row r="206" spans="2:42" x14ac:dyDescent="0.25">
      <c r="B206" s="217" t="s">
        <v>304</v>
      </c>
      <c r="C206" s="218"/>
      <c r="D206" s="418">
        <v>0</v>
      </c>
      <c r="E206" s="216">
        <f t="shared" si="7"/>
        <v>0</v>
      </c>
      <c r="F206" s="982"/>
      <c r="G206" s="983"/>
      <c r="H206" s="11"/>
      <c r="I206" s="11"/>
      <c r="J206" s="11"/>
      <c r="K206" s="11"/>
      <c r="L206" s="11"/>
      <c r="M206" s="11"/>
      <c r="N206" s="11"/>
      <c r="O206" s="11"/>
      <c r="P206" s="11"/>
      <c r="Q206" s="11"/>
      <c r="R206" s="11"/>
      <c r="S206" s="11"/>
      <c r="T206" s="11"/>
      <c r="U206" s="11"/>
      <c r="V206" s="11"/>
      <c r="W206" s="11"/>
      <c r="X206" s="11"/>
      <c r="Y206" s="11"/>
      <c r="Z206" s="11"/>
      <c r="AA206" s="11"/>
      <c r="AB206" s="11"/>
      <c r="AC206" s="11"/>
      <c r="AD206" s="11"/>
      <c r="AE206" s="11"/>
      <c r="AF206" s="11"/>
      <c r="AG206" s="11"/>
      <c r="AH206" s="11"/>
      <c r="AI206" s="11"/>
      <c r="AJ206" s="11"/>
      <c r="AK206" s="11"/>
      <c r="AL206" s="11"/>
      <c r="AM206" s="11"/>
      <c r="AN206" s="11"/>
      <c r="AO206" s="11"/>
      <c r="AP206" s="11"/>
    </row>
    <row r="207" spans="2:42" x14ac:dyDescent="0.25">
      <c r="B207" s="217" t="s">
        <v>305</v>
      </c>
      <c r="C207" s="218"/>
      <c r="D207" s="418">
        <v>0</v>
      </c>
      <c r="E207" s="216">
        <f t="shared" si="7"/>
        <v>0</v>
      </c>
      <c r="F207" s="982"/>
      <c r="G207" s="983"/>
      <c r="H207" s="11"/>
      <c r="I207" s="11"/>
      <c r="J207" s="11"/>
      <c r="K207" s="11"/>
      <c r="L207" s="11"/>
      <c r="M207" s="11"/>
      <c r="N207" s="11"/>
      <c r="O207" s="11"/>
      <c r="P207" s="11"/>
      <c r="Q207" s="11"/>
      <c r="R207" s="11"/>
      <c r="S207" s="11"/>
      <c r="T207" s="11"/>
      <c r="U207" s="11"/>
      <c r="V207" s="11"/>
      <c r="W207" s="11"/>
      <c r="X207" s="11"/>
      <c r="Y207" s="11"/>
      <c r="Z207" s="11"/>
      <c r="AA207" s="11"/>
      <c r="AB207" s="11"/>
      <c r="AC207" s="11"/>
      <c r="AD207" s="11"/>
      <c r="AE207" s="11"/>
      <c r="AF207" s="11"/>
      <c r="AG207" s="11"/>
      <c r="AH207" s="11"/>
      <c r="AI207" s="11"/>
      <c r="AJ207" s="11"/>
      <c r="AK207" s="11"/>
      <c r="AL207" s="11"/>
      <c r="AM207" s="11"/>
      <c r="AN207" s="11"/>
      <c r="AO207" s="11"/>
      <c r="AP207" s="11"/>
    </row>
    <row r="208" spans="2:42" x14ac:dyDescent="0.25">
      <c r="B208" s="217" t="s">
        <v>306</v>
      </c>
      <c r="C208" s="218"/>
      <c r="D208" s="418">
        <v>0</v>
      </c>
      <c r="E208" s="216">
        <f t="shared" si="7"/>
        <v>0</v>
      </c>
      <c r="F208" s="982"/>
      <c r="G208" s="983"/>
      <c r="H208" s="11"/>
      <c r="I208" s="11"/>
      <c r="J208" s="11"/>
      <c r="K208" s="11"/>
      <c r="L208" s="11"/>
      <c r="M208" s="11"/>
      <c r="N208" s="11"/>
      <c r="O208" s="11"/>
      <c r="P208" s="11"/>
      <c r="Q208" s="11"/>
      <c r="R208" s="11"/>
      <c r="S208" s="11"/>
      <c r="T208" s="11"/>
      <c r="U208" s="11"/>
      <c r="V208" s="11"/>
      <c r="W208" s="11"/>
      <c r="X208" s="11"/>
      <c r="Y208" s="11"/>
      <c r="Z208" s="11"/>
      <c r="AA208" s="11"/>
      <c r="AB208" s="11"/>
      <c r="AC208" s="11"/>
      <c r="AD208" s="11"/>
      <c r="AE208" s="11"/>
      <c r="AF208" s="11"/>
      <c r="AG208" s="11"/>
      <c r="AH208" s="11"/>
      <c r="AI208" s="11"/>
      <c r="AJ208" s="11"/>
      <c r="AK208" s="11"/>
      <c r="AL208" s="11"/>
      <c r="AM208" s="11"/>
      <c r="AN208" s="11"/>
      <c r="AO208" s="11"/>
      <c r="AP208" s="11"/>
    </row>
    <row r="209" spans="2:42" x14ac:dyDescent="0.25">
      <c r="B209" s="217" t="s">
        <v>307</v>
      </c>
      <c r="C209" s="218"/>
      <c r="D209" s="418">
        <v>0</v>
      </c>
      <c r="E209" s="216">
        <f t="shared" si="7"/>
        <v>0</v>
      </c>
      <c r="F209" s="982"/>
      <c r="G209" s="983"/>
      <c r="H209" s="11"/>
      <c r="I209" s="11"/>
      <c r="J209" s="11"/>
      <c r="K209" s="11"/>
      <c r="L209" s="11"/>
      <c r="M209" s="11"/>
      <c r="N209" s="11"/>
      <c r="O209" s="11"/>
      <c r="P209" s="11"/>
      <c r="Q209" s="11"/>
      <c r="R209" s="11"/>
      <c r="S209" s="11"/>
      <c r="T209" s="11"/>
      <c r="U209" s="11"/>
      <c r="V209" s="11"/>
      <c r="W209" s="11"/>
      <c r="X209" s="11"/>
      <c r="Y209" s="11"/>
      <c r="Z209" s="11"/>
      <c r="AA209" s="11"/>
      <c r="AB209" s="11"/>
      <c r="AC209" s="11"/>
      <c r="AD209" s="11"/>
      <c r="AE209" s="11"/>
      <c r="AF209" s="11"/>
      <c r="AG209" s="11"/>
      <c r="AH209" s="11"/>
      <c r="AI209" s="11"/>
      <c r="AJ209" s="11"/>
      <c r="AK209" s="11"/>
      <c r="AL209" s="11"/>
      <c r="AM209" s="11"/>
      <c r="AN209" s="11"/>
      <c r="AO209" s="11"/>
      <c r="AP209" s="11"/>
    </row>
    <row r="210" spans="2:42" x14ac:dyDescent="0.25">
      <c r="B210" s="217" t="s">
        <v>308</v>
      </c>
      <c r="C210" s="218"/>
      <c r="D210" s="418">
        <v>0</v>
      </c>
      <c r="E210" s="216">
        <f t="shared" si="7"/>
        <v>0</v>
      </c>
      <c r="F210" s="982"/>
      <c r="G210" s="983"/>
      <c r="H210" s="11"/>
      <c r="I210" s="11"/>
      <c r="J210" s="11"/>
      <c r="K210" s="11"/>
      <c r="L210" s="11"/>
      <c r="M210" s="11"/>
      <c r="N210" s="11"/>
      <c r="O210" s="11"/>
      <c r="P210" s="11"/>
      <c r="Q210" s="11"/>
      <c r="R210" s="11"/>
      <c r="S210" s="11"/>
      <c r="T210" s="11"/>
      <c r="U210" s="11"/>
      <c r="V210" s="11"/>
      <c r="W210" s="11"/>
      <c r="X210" s="11"/>
      <c r="Y210" s="11"/>
      <c r="Z210" s="11"/>
      <c r="AA210" s="11"/>
      <c r="AB210" s="11"/>
      <c r="AC210" s="11"/>
      <c r="AD210" s="11"/>
      <c r="AE210" s="11"/>
      <c r="AF210" s="11"/>
      <c r="AG210" s="11"/>
      <c r="AH210" s="11"/>
      <c r="AI210" s="11"/>
      <c r="AJ210" s="11"/>
      <c r="AK210" s="11"/>
      <c r="AL210" s="11"/>
      <c r="AM210" s="11"/>
      <c r="AN210" s="11"/>
      <c r="AO210" s="11"/>
      <c r="AP210" s="11"/>
    </row>
    <row r="211" spans="2:42" x14ac:dyDescent="0.25">
      <c r="B211" s="217" t="s">
        <v>674</v>
      </c>
      <c r="C211" s="218"/>
      <c r="D211" s="418">
        <v>0</v>
      </c>
      <c r="E211" s="216">
        <f t="shared" si="7"/>
        <v>0</v>
      </c>
      <c r="F211" s="982"/>
      <c r="G211" s="983"/>
      <c r="H211" s="11"/>
      <c r="I211" s="11"/>
      <c r="J211" s="11"/>
      <c r="K211" s="11"/>
      <c r="L211" s="11"/>
      <c r="M211" s="11"/>
      <c r="N211" s="11"/>
      <c r="O211" s="11"/>
      <c r="P211" s="11"/>
      <c r="Q211" s="11"/>
      <c r="R211" s="11"/>
      <c r="S211" s="11"/>
      <c r="T211" s="11"/>
      <c r="U211" s="11"/>
      <c r="V211" s="11"/>
      <c r="W211" s="11"/>
      <c r="X211" s="11"/>
      <c r="Y211" s="11"/>
      <c r="Z211" s="11"/>
      <c r="AA211" s="11"/>
      <c r="AB211" s="11"/>
      <c r="AC211" s="11"/>
      <c r="AD211" s="11"/>
      <c r="AE211" s="11"/>
      <c r="AF211" s="11"/>
      <c r="AG211" s="11"/>
      <c r="AH211" s="11"/>
      <c r="AI211" s="11"/>
      <c r="AJ211" s="11"/>
      <c r="AK211" s="11"/>
      <c r="AL211" s="11"/>
      <c r="AM211" s="11"/>
      <c r="AN211" s="11"/>
      <c r="AO211" s="11"/>
      <c r="AP211" s="11"/>
    </row>
    <row r="212" spans="2:42" x14ac:dyDescent="0.25">
      <c r="B212" s="217" t="s">
        <v>309</v>
      </c>
      <c r="C212" s="218"/>
      <c r="D212" s="418">
        <v>0</v>
      </c>
      <c r="E212" s="216">
        <f t="shared" si="7"/>
        <v>0</v>
      </c>
      <c r="F212" s="982"/>
      <c r="G212" s="983"/>
      <c r="H212" s="11"/>
      <c r="I212" s="11"/>
      <c r="J212" s="11"/>
      <c r="K212" s="11"/>
      <c r="L212" s="11"/>
      <c r="M212" s="11"/>
      <c r="N212" s="11"/>
      <c r="O212" s="11"/>
      <c r="P212" s="11"/>
      <c r="Q212" s="11"/>
      <c r="R212" s="11"/>
      <c r="S212" s="11"/>
      <c r="T212" s="11"/>
      <c r="U212" s="11"/>
      <c r="V212" s="11"/>
      <c r="W212" s="11"/>
      <c r="X212" s="11"/>
      <c r="Y212" s="11"/>
      <c r="Z212" s="11"/>
      <c r="AA212" s="11"/>
      <c r="AB212" s="11"/>
      <c r="AC212" s="11"/>
      <c r="AD212" s="11"/>
      <c r="AE212" s="11"/>
      <c r="AF212" s="11"/>
      <c r="AG212" s="11"/>
      <c r="AH212" s="11"/>
      <c r="AI212" s="11"/>
      <c r="AJ212" s="11"/>
      <c r="AK212" s="11"/>
      <c r="AL212" s="11"/>
      <c r="AM212" s="11"/>
      <c r="AN212" s="11"/>
      <c r="AO212" s="11"/>
      <c r="AP212" s="11"/>
    </row>
    <row r="213" spans="2:42" x14ac:dyDescent="0.25">
      <c r="B213" s="217" t="s">
        <v>310</v>
      </c>
      <c r="C213" s="413" t="s">
        <v>270</v>
      </c>
      <c r="D213" s="418">
        <v>0</v>
      </c>
      <c r="E213" s="216">
        <f t="shared" si="7"/>
        <v>0</v>
      </c>
      <c r="F213" s="982"/>
      <c r="G213" s="983"/>
      <c r="H213" s="11"/>
      <c r="I213" s="11"/>
      <c r="J213" s="11"/>
      <c r="K213" s="11"/>
      <c r="L213" s="11"/>
      <c r="M213" s="11"/>
      <c r="N213" s="11"/>
      <c r="O213" s="11"/>
      <c r="P213" s="11"/>
      <c r="Q213" s="11"/>
      <c r="R213" s="11"/>
      <c r="S213" s="11"/>
      <c r="T213" s="11"/>
      <c r="U213" s="11"/>
      <c r="V213" s="11"/>
      <c r="W213" s="11"/>
      <c r="X213" s="11"/>
      <c r="Y213" s="11"/>
      <c r="Z213" s="11"/>
      <c r="AA213" s="11"/>
      <c r="AB213" s="11"/>
      <c r="AC213" s="11"/>
      <c r="AD213" s="11"/>
      <c r="AE213" s="11"/>
      <c r="AF213" s="11"/>
      <c r="AG213" s="11"/>
      <c r="AH213" s="11"/>
      <c r="AI213" s="11"/>
      <c r="AJ213" s="11"/>
      <c r="AK213" s="11"/>
      <c r="AL213" s="11"/>
      <c r="AM213" s="11"/>
      <c r="AN213" s="11"/>
      <c r="AO213" s="11"/>
      <c r="AP213" s="11"/>
    </row>
    <row r="214" spans="2:42" x14ac:dyDescent="0.25">
      <c r="B214" s="217" t="s">
        <v>310</v>
      </c>
      <c r="C214" s="413" t="s">
        <v>271</v>
      </c>
      <c r="D214" s="418">
        <v>0</v>
      </c>
      <c r="E214" s="216">
        <f t="shared" si="7"/>
        <v>0</v>
      </c>
      <c r="F214" s="982"/>
      <c r="G214" s="983"/>
      <c r="H214" s="11"/>
      <c r="I214" s="11"/>
      <c r="J214" s="11"/>
      <c r="K214" s="11"/>
      <c r="L214" s="11"/>
      <c r="M214" s="11"/>
      <c r="N214" s="11"/>
      <c r="O214" s="11"/>
      <c r="P214" s="11"/>
      <c r="Q214" s="11"/>
      <c r="R214" s="11"/>
      <c r="S214" s="11"/>
      <c r="T214" s="11"/>
      <c r="U214" s="11"/>
      <c r="V214" s="11"/>
      <c r="W214" s="11"/>
      <c r="X214" s="11"/>
      <c r="Y214" s="11"/>
      <c r="Z214" s="11"/>
      <c r="AA214" s="11"/>
      <c r="AB214" s="11"/>
      <c r="AC214" s="11"/>
      <c r="AD214" s="11"/>
      <c r="AE214" s="11"/>
      <c r="AF214" s="11"/>
      <c r="AG214" s="11"/>
      <c r="AH214" s="11"/>
      <c r="AI214" s="11"/>
      <c r="AJ214" s="11"/>
      <c r="AK214" s="11"/>
      <c r="AL214" s="11"/>
      <c r="AM214" s="11"/>
      <c r="AN214" s="11"/>
      <c r="AO214" s="11"/>
      <c r="AP214" s="11"/>
    </row>
    <row r="215" spans="2:42" x14ac:dyDescent="0.25">
      <c r="B215" s="217" t="s">
        <v>310</v>
      </c>
      <c r="C215" s="413" t="s">
        <v>272</v>
      </c>
      <c r="D215" s="418">
        <v>0</v>
      </c>
      <c r="E215" s="216">
        <f t="shared" si="7"/>
        <v>0</v>
      </c>
      <c r="F215" s="982"/>
      <c r="G215" s="983"/>
      <c r="H215" s="11"/>
      <c r="I215" s="11"/>
      <c r="J215" s="11"/>
      <c r="K215" s="11"/>
      <c r="L215" s="11"/>
      <c r="M215" s="11"/>
      <c r="N215" s="11"/>
      <c r="O215" s="11"/>
      <c r="P215" s="11"/>
      <c r="Q215" s="11"/>
      <c r="R215" s="11"/>
      <c r="S215" s="11"/>
      <c r="T215" s="11"/>
      <c r="U215" s="11"/>
      <c r="V215" s="11"/>
      <c r="W215" s="11"/>
      <c r="X215" s="11"/>
      <c r="Y215" s="11"/>
      <c r="Z215" s="11"/>
      <c r="AA215" s="11"/>
      <c r="AB215" s="11"/>
      <c r="AC215" s="11"/>
      <c r="AD215" s="11"/>
      <c r="AE215" s="11"/>
      <c r="AF215" s="11"/>
      <c r="AG215" s="11"/>
      <c r="AH215" s="11"/>
      <c r="AI215" s="11"/>
      <c r="AJ215" s="11"/>
      <c r="AK215" s="11"/>
      <c r="AL215" s="11"/>
      <c r="AM215" s="11"/>
      <c r="AN215" s="11"/>
      <c r="AO215" s="11"/>
      <c r="AP215" s="11"/>
    </row>
    <row r="216" spans="2:42" x14ac:dyDescent="0.25">
      <c r="B216" s="217" t="s">
        <v>421</v>
      </c>
      <c r="C216" s="221"/>
      <c r="D216" s="238"/>
      <c r="E216" s="216">
        <f>SUM(E208:E215)</f>
        <v>0</v>
      </c>
      <c r="F216" s="982"/>
      <c r="G216" s="983"/>
      <c r="H216" s="11"/>
      <c r="I216" s="11"/>
      <c r="J216" s="11"/>
      <c r="K216" s="11"/>
      <c r="L216" s="11"/>
      <c r="M216" s="11"/>
      <c r="N216" s="11"/>
      <c r="O216" s="11"/>
      <c r="P216" s="11"/>
      <c r="Q216" s="11"/>
      <c r="R216" s="11"/>
      <c r="S216" s="11"/>
      <c r="T216" s="11"/>
      <c r="U216" s="11"/>
      <c r="V216" s="11"/>
      <c r="W216" s="11"/>
      <c r="X216" s="11"/>
      <c r="Y216" s="11"/>
      <c r="Z216" s="11"/>
      <c r="AA216" s="11"/>
      <c r="AB216" s="11"/>
      <c r="AC216" s="11"/>
      <c r="AD216" s="11"/>
      <c r="AE216" s="11"/>
      <c r="AF216" s="11"/>
      <c r="AG216" s="11"/>
      <c r="AH216" s="11"/>
      <c r="AI216" s="11"/>
      <c r="AJ216" s="11"/>
      <c r="AK216" s="11"/>
      <c r="AL216" s="11"/>
      <c r="AM216" s="11"/>
      <c r="AN216" s="11"/>
      <c r="AO216" s="11"/>
      <c r="AP216" s="11"/>
    </row>
    <row r="217" spans="2:42" x14ac:dyDescent="0.25">
      <c r="B217" s="217"/>
      <c r="C217" s="221"/>
      <c r="D217" s="238"/>
      <c r="E217" s="219"/>
      <c r="F217" s="218"/>
      <c r="G217" s="233"/>
      <c r="H217" s="11"/>
      <c r="I217" s="11"/>
      <c r="J217" s="11"/>
      <c r="K217" s="11"/>
      <c r="L217" s="11"/>
      <c r="M217" s="11"/>
      <c r="N217" s="11"/>
      <c r="O217" s="11"/>
      <c r="P217" s="11"/>
      <c r="Q217" s="11"/>
      <c r="R217" s="11"/>
      <c r="S217" s="11"/>
      <c r="T217" s="11"/>
      <c r="U217" s="11"/>
      <c r="V217" s="11"/>
      <c r="W217" s="11"/>
      <c r="X217" s="11"/>
      <c r="Y217" s="11"/>
      <c r="Z217" s="11"/>
      <c r="AA217" s="11"/>
      <c r="AB217" s="11"/>
      <c r="AC217" s="11"/>
      <c r="AD217" s="11"/>
      <c r="AE217" s="11"/>
      <c r="AF217" s="11"/>
      <c r="AG217" s="11"/>
      <c r="AH217" s="11"/>
      <c r="AI217" s="11"/>
      <c r="AJ217" s="11"/>
      <c r="AK217" s="11"/>
      <c r="AL217" s="11"/>
      <c r="AM217" s="11"/>
      <c r="AN217" s="11"/>
      <c r="AO217" s="11"/>
      <c r="AP217" s="11"/>
    </row>
    <row r="218" spans="2:42" x14ac:dyDescent="0.25">
      <c r="B218" s="1013" t="s">
        <v>424</v>
      </c>
      <c r="C218" s="1013"/>
      <c r="D218" s="1013"/>
      <c r="E218" s="1013"/>
      <c r="F218" s="1013"/>
      <c r="G218" s="1013"/>
      <c r="H218" s="11"/>
      <c r="I218" s="11"/>
      <c r="J218" s="11"/>
      <c r="K218" s="11"/>
      <c r="L218" s="11"/>
      <c r="M218" s="11"/>
      <c r="N218" s="11"/>
      <c r="O218" s="11"/>
      <c r="P218" s="11"/>
      <c r="Q218" s="11"/>
      <c r="R218" s="11"/>
      <c r="S218" s="11"/>
      <c r="T218" s="11"/>
      <c r="U218" s="11"/>
      <c r="V218" s="11"/>
      <c r="W218" s="11"/>
      <c r="X218" s="11"/>
      <c r="Y218" s="11"/>
      <c r="Z218" s="11"/>
      <c r="AA218" s="11"/>
      <c r="AB218" s="11"/>
      <c r="AC218" s="11"/>
      <c r="AD218" s="11"/>
      <c r="AE218" s="11"/>
      <c r="AF218" s="11"/>
      <c r="AG218" s="11"/>
      <c r="AH218" s="11"/>
      <c r="AI218" s="11"/>
      <c r="AJ218" s="11"/>
      <c r="AK218" s="11"/>
      <c r="AL218" s="11"/>
      <c r="AM218" s="11"/>
      <c r="AN218" s="11"/>
      <c r="AO218" s="11"/>
      <c r="AP218" s="11"/>
    </row>
    <row r="219" spans="2:42" x14ac:dyDescent="0.25">
      <c r="B219" s="217" t="s">
        <v>675</v>
      </c>
      <c r="C219" s="218"/>
      <c r="D219" s="219"/>
      <c r="E219" s="418">
        <v>0</v>
      </c>
      <c r="F219" s="993"/>
      <c r="G219" s="994"/>
      <c r="H219" s="11"/>
      <c r="I219" s="11"/>
      <c r="J219" s="11"/>
      <c r="K219" s="11"/>
      <c r="L219" s="11"/>
      <c r="M219" s="11"/>
      <c r="N219" s="11"/>
      <c r="O219" s="11"/>
      <c r="P219" s="11"/>
      <c r="Q219" s="11"/>
      <c r="R219" s="11"/>
      <c r="S219" s="11"/>
      <c r="T219" s="11"/>
      <c r="U219" s="11"/>
      <c r="V219" s="11"/>
      <c r="W219" s="11"/>
      <c r="X219" s="11"/>
      <c r="Y219" s="11"/>
      <c r="Z219" s="11"/>
      <c r="AA219" s="11"/>
      <c r="AB219" s="11"/>
      <c r="AC219" s="11"/>
      <c r="AD219" s="11"/>
      <c r="AE219" s="11"/>
      <c r="AF219" s="11"/>
      <c r="AG219" s="11"/>
      <c r="AH219" s="11"/>
      <c r="AI219" s="11"/>
      <c r="AJ219" s="11"/>
      <c r="AK219" s="11"/>
      <c r="AL219" s="11"/>
      <c r="AM219" s="11"/>
      <c r="AN219" s="11"/>
      <c r="AO219" s="11"/>
      <c r="AP219" s="11"/>
    </row>
    <row r="220" spans="2:42" x14ac:dyDescent="0.25">
      <c r="B220" s="217" t="s">
        <v>273</v>
      </c>
      <c r="C220" s="218"/>
      <c r="D220" s="219"/>
      <c r="E220" s="418">
        <v>0</v>
      </c>
      <c r="F220" s="982"/>
      <c r="G220" s="983"/>
      <c r="H220" s="11"/>
      <c r="I220" s="11"/>
      <c r="J220" s="11"/>
      <c r="K220" s="11"/>
      <c r="L220" s="11"/>
      <c r="M220" s="11"/>
      <c r="N220" s="11"/>
      <c r="O220" s="11"/>
      <c r="P220" s="11"/>
      <c r="Q220" s="11"/>
      <c r="R220" s="11"/>
      <c r="S220" s="11"/>
      <c r="T220" s="11"/>
      <c r="U220" s="11"/>
      <c r="V220" s="11"/>
      <c r="W220" s="11"/>
      <c r="X220" s="11"/>
      <c r="Y220" s="11"/>
      <c r="Z220" s="11"/>
      <c r="AA220" s="11"/>
      <c r="AB220" s="11"/>
      <c r="AC220" s="11"/>
      <c r="AD220" s="11"/>
      <c r="AE220" s="11"/>
      <c r="AF220" s="11"/>
      <c r="AG220" s="11"/>
      <c r="AH220" s="11"/>
      <c r="AI220" s="11"/>
      <c r="AJ220" s="11"/>
      <c r="AK220" s="11"/>
      <c r="AL220" s="11"/>
      <c r="AM220" s="11"/>
      <c r="AN220" s="11"/>
      <c r="AO220" s="11"/>
      <c r="AP220" s="11"/>
    </row>
    <row r="221" spans="2:42" x14ac:dyDescent="0.25">
      <c r="B221" s="217" t="s">
        <v>423</v>
      </c>
      <c r="C221" s="413" t="s">
        <v>270</v>
      </c>
      <c r="D221" s="219"/>
      <c r="E221" s="418">
        <v>0</v>
      </c>
      <c r="F221" s="982"/>
      <c r="G221" s="983"/>
      <c r="H221" s="11"/>
      <c r="I221" s="11"/>
      <c r="J221" s="11"/>
      <c r="K221" s="11"/>
      <c r="L221" s="11"/>
      <c r="M221" s="11"/>
      <c r="N221" s="11"/>
      <c r="O221" s="11"/>
      <c r="P221" s="11"/>
      <c r="Q221" s="11"/>
      <c r="R221" s="11"/>
      <c r="S221" s="11"/>
      <c r="T221" s="11"/>
      <c r="U221" s="11"/>
      <c r="V221" s="11"/>
      <c r="W221" s="11"/>
      <c r="X221" s="11"/>
      <c r="Y221" s="11"/>
      <c r="Z221" s="11"/>
      <c r="AA221" s="11"/>
      <c r="AB221" s="11"/>
      <c r="AC221" s="11"/>
      <c r="AD221" s="11"/>
      <c r="AE221" s="11"/>
      <c r="AF221" s="11"/>
      <c r="AG221" s="11"/>
      <c r="AH221" s="11"/>
      <c r="AI221" s="11"/>
      <c r="AJ221" s="11"/>
      <c r="AK221" s="11"/>
      <c r="AL221" s="11"/>
      <c r="AM221" s="11"/>
      <c r="AN221" s="11"/>
      <c r="AO221" s="11"/>
      <c r="AP221" s="11"/>
    </row>
    <row r="222" spans="2:42" x14ac:dyDescent="0.25">
      <c r="B222" s="217" t="s">
        <v>423</v>
      </c>
      <c r="C222" s="413" t="s">
        <v>271</v>
      </c>
      <c r="D222" s="219"/>
      <c r="E222" s="418">
        <v>0</v>
      </c>
      <c r="F222" s="982"/>
      <c r="G222" s="983"/>
      <c r="H222" s="11"/>
      <c r="I222" s="11"/>
      <c r="J222" s="11"/>
      <c r="K222" s="11"/>
      <c r="L222" s="11"/>
      <c r="M222" s="11"/>
      <c r="N222" s="11"/>
      <c r="O222" s="11"/>
      <c r="P222" s="11"/>
      <c r="Q222" s="11"/>
      <c r="R222" s="11"/>
      <c r="S222" s="11"/>
      <c r="T222" s="11"/>
      <c r="U222" s="11"/>
      <c r="V222" s="11"/>
      <c r="W222" s="11"/>
      <c r="X222" s="11"/>
      <c r="Y222" s="11"/>
      <c r="Z222" s="11"/>
      <c r="AA222" s="11"/>
      <c r="AB222" s="11"/>
      <c r="AC222" s="11"/>
      <c r="AD222" s="11"/>
      <c r="AE222" s="11"/>
      <c r="AF222" s="11"/>
      <c r="AG222" s="11"/>
      <c r="AH222" s="11"/>
      <c r="AI222" s="11"/>
      <c r="AJ222" s="11"/>
      <c r="AK222" s="11"/>
      <c r="AL222" s="11"/>
      <c r="AM222" s="11"/>
      <c r="AN222" s="11"/>
      <c r="AO222" s="11"/>
      <c r="AP222" s="11"/>
    </row>
    <row r="223" spans="2:42" x14ac:dyDescent="0.25">
      <c r="B223" s="217" t="s">
        <v>423</v>
      </c>
      <c r="C223" s="413" t="s">
        <v>272</v>
      </c>
      <c r="D223" s="219"/>
      <c r="E223" s="418">
        <v>0</v>
      </c>
      <c r="F223" s="982"/>
      <c r="G223" s="983"/>
      <c r="H223" s="11"/>
      <c r="I223" s="11"/>
      <c r="J223" s="11"/>
      <c r="K223" s="11"/>
      <c r="L223" s="11"/>
      <c r="M223" s="11"/>
      <c r="N223" s="11"/>
      <c r="O223" s="11"/>
      <c r="P223" s="11"/>
      <c r="Q223" s="11"/>
      <c r="R223" s="11"/>
      <c r="S223" s="11"/>
      <c r="T223" s="11"/>
      <c r="U223" s="11"/>
      <c r="V223" s="11"/>
      <c r="W223" s="11"/>
      <c r="X223" s="11"/>
      <c r="Y223" s="11"/>
      <c r="Z223" s="11"/>
      <c r="AA223" s="11"/>
      <c r="AB223" s="11"/>
      <c r="AC223" s="11"/>
      <c r="AD223" s="11"/>
      <c r="AE223" s="11"/>
      <c r="AF223" s="11"/>
      <c r="AG223" s="11"/>
      <c r="AH223" s="11"/>
      <c r="AI223" s="11"/>
      <c r="AJ223" s="11"/>
      <c r="AK223" s="11"/>
      <c r="AL223" s="11"/>
      <c r="AM223" s="11"/>
      <c r="AN223" s="11"/>
      <c r="AO223" s="11"/>
      <c r="AP223" s="11"/>
    </row>
    <row r="224" spans="2:42" x14ac:dyDescent="0.25">
      <c r="B224" s="241" t="s">
        <v>425</v>
      </c>
      <c r="C224" s="221"/>
      <c r="D224" s="219"/>
      <c r="E224" s="216">
        <f>SUM(E219:E223)</f>
        <v>0</v>
      </c>
      <c r="F224" s="982"/>
      <c r="G224" s="983"/>
      <c r="H224" s="11"/>
      <c r="I224" s="11"/>
      <c r="J224" s="11"/>
      <c r="K224" s="11"/>
      <c r="L224" s="11"/>
      <c r="M224" s="11"/>
      <c r="N224" s="11"/>
      <c r="O224" s="11"/>
      <c r="P224" s="11"/>
      <c r="Q224" s="11"/>
      <c r="R224" s="11"/>
      <c r="S224" s="11"/>
      <c r="T224" s="11"/>
      <c r="U224" s="11"/>
      <c r="V224" s="11"/>
      <c r="W224" s="11"/>
      <c r="X224" s="11"/>
      <c r="Y224" s="11"/>
      <c r="Z224" s="11"/>
      <c r="AA224" s="11"/>
      <c r="AB224" s="11"/>
      <c r="AC224" s="11"/>
      <c r="AD224" s="11"/>
      <c r="AE224" s="11"/>
      <c r="AF224" s="11"/>
      <c r="AG224" s="11"/>
      <c r="AH224" s="11"/>
      <c r="AI224" s="11"/>
      <c r="AJ224" s="11"/>
      <c r="AK224" s="11"/>
      <c r="AL224" s="11"/>
      <c r="AM224" s="11"/>
      <c r="AN224" s="11"/>
      <c r="AO224" s="11"/>
      <c r="AP224" s="11"/>
    </row>
    <row r="225" spans="2:42" x14ac:dyDescent="0.25">
      <c r="B225" s="217"/>
      <c r="C225" s="218"/>
      <c r="D225" s="218"/>
      <c r="E225" s="269"/>
      <c r="F225" s="218"/>
      <c r="G225" s="233"/>
      <c r="H225" s="11"/>
      <c r="I225" s="11"/>
      <c r="J225" s="11"/>
      <c r="K225" s="11"/>
      <c r="L225" s="11"/>
      <c r="M225" s="11"/>
      <c r="N225" s="11"/>
      <c r="O225" s="11"/>
      <c r="P225" s="11"/>
      <c r="Q225" s="11"/>
      <c r="R225" s="11"/>
      <c r="S225" s="11"/>
      <c r="T225" s="11"/>
      <c r="U225" s="11"/>
      <c r="V225" s="11"/>
      <c r="W225" s="11"/>
      <c r="X225" s="11"/>
      <c r="Y225" s="11"/>
      <c r="Z225" s="11"/>
      <c r="AA225" s="11"/>
      <c r="AB225" s="11"/>
      <c r="AC225" s="11"/>
      <c r="AD225" s="11"/>
      <c r="AE225" s="11"/>
      <c r="AF225" s="11"/>
      <c r="AG225" s="11"/>
      <c r="AH225" s="11"/>
      <c r="AI225" s="11"/>
      <c r="AJ225" s="11"/>
      <c r="AK225" s="11"/>
      <c r="AL225" s="11"/>
      <c r="AM225" s="11"/>
      <c r="AN225" s="11"/>
      <c r="AO225" s="11"/>
      <c r="AP225" s="11"/>
    </row>
    <row r="226" spans="2:42" x14ac:dyDescent="0.25">
      <c r="B226" s="1013" t="s">
        <v>274</v>
      </c>
      <c r="C226" s="1013"/>
      <c r="D226" s="1013"/>
      <c r="E226" s="1013"/>
      <c r="F226" s="1013"/>
      <c r="G226" s="1013"/>
      <c r="H226" s="11"/>
      <c r="I226" s="11"/>
      <c r="J226" s="11"/>
      <c r="K226" s="11"/>
      <c r="L226" s="11"/>
      <c r="M226" s="11"/>
      <c r="N226" s="11"/>
      <c r="O226" s="11"/>
      <c r="P226" s="11"/>
      <c r="Q226" s="11"/>
      <c r="R226" s="11"/>
      <c r="S226" s="11"/>
      <c r="T226" s="11"/>
      <c r="U226" s="11"/>
      <c r="V226" s="11"/>
      <c r="W226" s="11"/>
      <c r="X226" s="11"/>
      <c r="Y226" s="11"/>
      <c r="Z226" s="11"/>
      <c r="AA226" s="11"/>
      <c r="AB226" s="11"/>
      <c r="AC226" s="11"/>
      <c r="AD226" s="11"/>
      <c r="AE226" s="11"/>
      <c r="AF226" s="11"/>
      <c r="AG226" s="11"/>
      <c r="AH226" s="11"/>
      <c r="AI226" s="11"/>
      <c r="AJ226" s="11"/>
      <c r="AK226" s="11"/>
      <c r="AL226" s="11"/>
      <c r="AM226" s="11"/>
      <c r="AN226" s="11"/>
      <c r="AO226" s="11"/>
      <c r="AP226" s="11"/>
    </row>
    <row r="227" spans="2:42" x14ac:dyDescent="0.25">
      <c r="B227" s="217" t="s">
        <v>275</v>
      </c>
      <c r="C227" s="421"/>
      <c r="D227" s="218"/>
      <c r="E227" s="416">
        <v>0</v>
      </c>
      <c r="F227" s="993"/>
      <c r="G227" s="994"/>
      <c r="H227" s="11"/>
      <c r="I227" s="11"/>
      <c r="J227" s="11"/>
      <c r="K227" s="11"/>
      <c r="L227" s="11"/>
      <c r="M227" s="11"/>
      <c r="N227" s="11"/>
      <c r="O227" s="11"/>
      <c r="P227" s="11"/>
      <c r="Q227" s="11"/>
      <c r="R227" s="11"/>
      <c r="S227" s="11"/>
      <c r="T227" s="11"/>
      <c r="U227" s="11"/>
      <c r="V227" s="11"/>
      <c r="W227" s="11"/>
      <c r="X227" s="11"/>
      <c r="Y227" s="11"/>
      <c r="Z227" s="11"/>
      <c r="AA227" s="11"/>
      <c r="AB227" s="11"/>
      <c r="AC227" s="11"/>
      <c r="AD227" s="11"/>
      <c r="AE227" s="11"/>
      <c r="AF227" s="11"/>
      <c r="AG227" s="11"/>
      <c r="AH227" s="11"/>
      <c r="AI227" s="11"/>
      <c r="AJ227" s="11"/>
      <c r="AK227" s="11"/>
      <c r="AL227" s="11"/>
      <c r="AM227" s="11"/>
      <c r="AN227" s="11"/>
      <c r="AO227" s="11"/>
      <c r="AP227" s="11"/>
    </row>
    <row r="228" spans="2:42" x14ac:dyDescent="0.25">
      <c r="B228" s="217" t="s">
        <v>277</v>
      </c>
      <c r="C228" s="413"/>
      <c r="D228" s="218"/>
      <c r="E228" s="418">
        <v>0</v>
      </c>
      <c r="F228" s="982"/>
      <c r="G228" s="983"/>
      <c r="H228" s="11"/>
      <c r="I228" s="11"/>
      <c r="J228" s="11"/>
      <c r="K228" s="11"/>
      <c r="L228" s="11"/>
      <c r="M228" s="11"/>
      <c r="N228" s="11"/>
      <c r="O228" s="11"/>
      <c r="P228" s="11"/>
      <c r="Q228" s="11"/>
      <c r="R228" s="11"/>
      <c r="S228" s="11"/>
      <c r="T228" s="11"/>
      <c r="U228" s="11"/>
      <c r="V228" s="11"/>
      <c r="W228" s="11"/>
      <c r="X228" s="11"/>
      <c r="Y228" s="11"/>
      <c r="Z228" s="11"/>
      <c r="AA228" s="11"/>
      <c r="AB228" s="11"/>
      <c r="AC228" s="11"/>
      <c r="AD228" s="11"/>
      <c r="AE228" s="11"/>
      <c r="AF228" s="11"/>
      <c r="AG228" s="11"/>
      <c r="AH228" s="11"/>
      <c r="AI228" s="11"/>
      <c r="AJ228" s="11"/>
      <c r="AK228" s="11"/>
      <c r="AL228" s="11"/>
      <c r="AM228" s="11"/>
      <c r="AN228" s="11"/>
      <c r="AO228" s="11"/>
      <c r="AP228" s="11"/>
    </row>
    <row r="229" spans="2:42" x14ac:dyDescent="0.25">
      <c r="B229" s="217" t="s">
        <v>279</v>
      </c>
      <c r="C229" s="413"/>
      <c r="D229" s="218"/>
      <c r="E229" s="418">
        <v>0</v>
      </c>
      <c r="F229" s="982"/>
      <c r="G229" s="983"/>
      <c r="H229" s="11"/>
      <c r="I229" s="11"/>
      <c r="J229" s="11"/>
      <c r="K229" s="11"/>
      <c r="L229" s="11"/>
      <c r="M229" s="11"/>
      <c r="N229" s="11"/>
      <c r="O229" s="11"/>
      <c r="P229" s="11"/>
      <c r="Q229" s="11"/>
      <c r="R229" s="11"/>
      <c r="S229" s="11"/>
      <c r="T229" s="11"/>
      <c r="U229" s="11"/>
      <c r="V229" s="11"/>
      <c r="W229" s="11"/>
      <c r="X229" s="11"/>
      <c r="Y229" s="11"/>
      <c r="Z229" s="11"/>
      <c r="AA229" s="11"/>
      <c r="AB229" s="11"/>
      <c r="AC229" s="11"/>
      <c r="AD229" s="11"/>
      <c r="AE229" s="11"/>
      <c r="AF229" s="11"/>
      <c r="AG229" s="11"/>
      <c r="AH229" s="11"/>
      <c r="AI229" s="11"/>
      <c r="AJ229" s="11"/>
      <c r="AK229" s="11"/>
      <c r="AL229" s="11"/>
      <c r="AM229" s="11"/>
      <c r="AN229" s="11"/>
      <c r="AO229" s="11"/>
      <c r="AP229" s="11"/>
    </row>
    <row r="230" spans="2:42" x14ac:dyDescent="0.25">
      <c r="B230" s="217" t="s">
        <v>280</v>
      </c>
      <c r="C230" s="413"/>
      <c r="D230" s="218"/>
      <c r="E230" s="418">
        <v>0</v>
      </c>
      <c r="F230" s="982"/>
      <c r="G230" s="983"/>
      <c r="H230" s="11"/>
      <c r="I230" s="11"/>
      <c r="J230" s="11"/>
      <c r="K230" s="11"/>
      <c r="L230" s="11"/>
      <c r="M230" s="11"/>
      <c r="N230" s="11"/>
      <c r="O230" s="11"/>
      <c r="P230" s="11"/>
      <c r="Q230" s="11"/>
      <c r="R230" s="11"/>
      <c r="S230" s="11"/>
      <c r="T230" s="11"/>
      <c r="U230" s="11"/>
      <c r="V230" s="11"/>
      <c r="W230" s="11"/>
      <c r="X230" s="11"/>
      <c r="Y230" s="11"/>
      <c r="Z230" s="11"/>
      <c r="AA230" s="11"/>
      <c r="AB230" s="11"/>
      <c r="AC230" s="11"/>
      <c r="AD230" s="11"/>
      <c r="AE230" s="11"/>
      <c r="AF230" s="11"/>
      <c r="AG230" s="11"/>
      <c r="AH230" s="11"/>
      <c r="AI230" s="11"/>
      <c r="AJ230" s="11"/>
      <c r="AK230" s="11"/>
      <c r="AL230" s="11"/>
      <c r="AM230" s="11"/>
      <c r="AN230" s="11"/>
      <c r="AO230" s="11"/>
      <c r="AP230" s="11"/>
    </row>
    <row r="231" spans="2:42" x14ac:dyDescent="0.25">
      <c r="B231" s="217" t="s">
        <v>281</v>
      </c>
      <c r="C231" s="413"/>
      <c r="D231" s="218"/>
      <c r="E231" s="418">
        <v>0</v>
      </c>
      <c r="F231" s="982"/>
      <c r="G231" s="983"/>
      <c r="H231" s="11"/>
      <c r="I231" s="11"/>
      <c r="J231" s="11"/>
      <c r="K231" s="11"/>
      <c r="L231" s="11"/>
      <c r="M231" s="11"/>
      <c r="N231" s="11"/>
      <c r="O231" s="11"/>
      <c r="P231" s="11"/>
      <c r="Q231" s="11"/>
      <c r="R231" s="11"/>
      <c r="S231" s="11"/>
      <c r="T231" s="11"/>
      <c r="U231" s="11"/>
      <c r="V231" s="11"/>
      <c r="W231" s="11"/>
      <c r="X231" s="11"/>
      <c r="Y231" s="11"/>
      <c r="Z231" s="11"/>
      <c r="AA231" s="11"/>
      <c r="AB231" s="11"/>
      <c r="AC231" s="11"/>
      <c r="AD231" s="11"/>
      <c r="AE231" s="11"/>
      <c r="AF231" s="11"/>
      <c r="AG231" s="11"/>
      <c r="AH231" s="11"/>
      <c r="AI231" s="11"/>
      <c r="AJ231" s="11"/>
      <c r="AK231" s="11"/>
      <c r="AL231" s="11"/>
      <c r="AM231" s="11"/>
      <c r="AN231" s="11"/>
      <c r="AO231" s="11"/>
      <c r="AP231" s="11"/>
    </row>
    <row r="232" spans="2:42" x14ac:dyDescent="0.25">
      <c r="B232" s="217" t="s">
        <v>282</v>
      </c>
      <c r="C232" s="413"/>
      <c r="D232" s="218"/>
      <c r="E232" s="418">
        <v>0</v>
      </c>
      <c r="F232" s="982"/>
      <c r="G232" s="983"/>
      <c r="H232" s="11"/>
      <c r="I232" s="11"/>
      <c r="J232" s="11"/>
      <c r="K232" s="11"/>
      <c r="L232" s="11"/>
      <c r="M232" s="11"/>
      <c r="N232" s="11"/>
      <c r="O232" s="11"/>
      <c r="P232" s="11"/>
      <c r="Q232" s="11"/>
      <c r="R232" s="11"/>
      <c r="S232" s="11"/>
      <c r="T232" s="11"/>
      <c r="U232" s="11"/>
      <c r="V232" s="11"/>
      <c r="W232" s="11"/>
      <c r="X232" s="11"/>
      <c r="Y232" s="11"/>
      <c r="Z232" s="11"/>
      <c r="AA232" s="11"/>
      <c r="AB232" s="11"/>
      <c r="AC232" s="11"/>
      <c r="AD232" s="11"/>
      <c r="AE232" s="11"/>
      <c r="AF232" s="11"/>
      <c r="AG232" s="11"/>
      <c r="AH232" s="11"/>
      <c r="AI232" s="11"/>
      <c r="AJ232" s="11"/>
      <c r="AK232" s="11"/>
      <c r="AL232" s="11"/>
      <c r="AM232" s="11"/>
      <c r="AN232" s="11"/>
      <c r="AO232" s="11"/>
      <c r="AP232" s="11"/>
    </row>
    <row r="233" spans="2:42" x14ac:dyDescent="0.25">
      <c r="B233" s="217" t="s">
        <v>311</v>
      </c>
      <c r="C233" s="221"/>
      <c r="D233" s="218"/>
      <c r="E233" s="216">
        <f>SUM(E227:E232)</f>
        <v>0</v>
      </c>
      <c r="F233" s="982"/>
      <c r="G233" s="983"/>
      <c r="H233" s="11"/>
      <c r="I233" s="11"/>
      <c r="J233" s="11"/>
      <c r="K233" s="11"/>
      <c r="L233" s="11"/>
      <c r="M233" s="11"/>
      <c r="N233" s="11"/>
      <c r="O233" s="11"/>
      <c r="P233" s="11"/>
      <c r="Q233" s="11"/>
      <c r="R233" s="11"/>
      <c r="S233" s="11"/>
      <c r="T233" s="11"/>
      <c r="U233" s="11"/>
      <c r="V233" s="11"/>
      <c r="W233" s="11"/>
      <c r="X233" s="11"/>
      <c r="Y233" s="11"/>
      <c r="Z233" s="11"/>
      <c r="AA233" s="11"/>
      <c r="AB233" s="11"/>
      <c r="AC233" s="11"/>
      <c r="AD233" s="11"/>
      <c r="AE233" s="11"/>
      <c r="AF233" s="11"/>
      <c r="AG233" s="11"/>
      <c r="AH233" s="11"/>
      <c r="AI233" s="11"/>
      <c r="AJ233" s="11"/>
      <c r="AK233" s="11"/>
      <c r="AL233" s="11"/>
      <c r="AM233" s="11"/>
      <c r="AN233" s="11"/>
      <c r="AO233" s="11"/>
      <c r="AP233" s="11"/>
    </row>
    <row r="234" spans="2:42" x14ac:dyDescent="0.25">
      <c r="B234" s="217"/>
      <c r="C234" s="218"/>
      <c r="D234" s="218"/>
      <c r="E234" s="269"/>
      <c r="F234" s="982"/>
      <c r="G234" s="983"/>
      <c r="H234" s="11"/>
      <c r="I234" s="11"/>
      <c r="J234" s="11"/>
      <c r="K234" s="11"/>
      <c r="L234" s="11"/>
      <c r="M234" s="11"/>
      <c r="N234" s="11"/>
      <c r="O234" s="11"/>
      <c r="P234" s="11"/>
      <c r="Q234" s="11"/>
      <c r="R234" s="11"/>
      <c r="S234" s="11"/>
      <c r="T234" s="11"/>
      <c r="U234" s="11"/>
      <c r="V234" s="11"/>
      <c r="W234" s="11"/>
      <c r="X234" s="11"/>
      <c r="Y234" s="11"/>
      <c r="Z234" s="11"/>
      <c r="AA234" s="11"/>
      <c r="AB234" s="11"/>
      <c r="AC234" s="11"/>
      <c r="AD234" s="11"/>
      <c r="AE234" s="11"/>
      <c r="AF234" s="11"/>
      <c r="AG234" s="11"/>
      <c r="AH234" s="11"/>
      <c r="AI234" s="11"/>
      <c r="AJ234" s="11"/>
      <c r="AK234" s="11"/>
      <c r="AL234" s="11"/>
      <c r="AM234" s="11"/>
      <c r="AN234" s="11"/>
      <c r="AO234" s="11"/>
      <c r="AP234" s="11"/>
    </row>
    <row r="235" spans="2:42" ht="15.6" x14ac:dyDescent="0.3">
      <c r="B235" s="223" t="s">
        <v>283</v>
      </c>
      <c r="C235" s="224"/>
      <c r="D235" s="224"/>
      <c r="E235" s="226">
        <f>E233+E224+E216</f>
        <v>0</v>
      </c>
      <c r="F235" s="224"/>
      <c r="G235" s="270"/>
      <c r="H235" s="39" t="s">
        <v>413</v>
      </c>
      <c r="I235" s="11"/>
      <c r="J235" s="11"/>
      <c r="K235" s="11"/>
      <c r="L235" s="11"/>
      <c r="M235" s="11"/>
      <c r="N235" s="11"/>
      <c r="O235" s="11"/>
      <c r="P235" s="11"/>
      <c r="Q235" s="11"/>
      <c r="R235" s="11"/>
      <c r="S235" s="11"/>
      <c r="T235" s="11"/>
      <c r="U235" s="11"/>
      <c r="V235" s="11"/>
      <c r="W235" s="11"/>
      <c r="X235" s="11"/>
      <c r="Y235" s="11"/>
      <c r="Z235" s="11"/>
      <c r="AA235" s="11"/>
      <c r="AB235" s="11"/>
      <c r="AC235" s="11"/>
      <c r="AD235" s="11"/>
      <c r="AE235" s="11"/>
      <c r="AF235" s="11"/>
      <c r="AG235" s="11"/>
      <c r="AH235" s="11"/>
      <c r="AI235" s="11"/>
      <c r="AJ235" s="11"/>
      <c r="AK235" s="11"/>
      <c r="AL235" s="11"/>
      <c r="AM235" s="11"/>
      <c r="AN235" s="11"/>
      <c r="AO235" s="11"/>
      <c r="AP235" s="11"/>
    </row>
    <row r="236" spans="2:42" x14ac:dyDescent="0.25">
      <c r="B236" s="990"/>
      <c r="C236" s="990"/>
      <c r="D236" s="990"/>
      <c r="E236" s="990"/>
      <c r="F236" s="990"/>
      <c r="G236" s="990"/>
      <c r="H236" s="11"/>
      <c r="I236" s="11"/>
      <c r="J236" s="11"/>
      <c r="K236" s="11"/>
      <c r="L236" s="11"/>
      <c r="M236" s="11"/>
      <c r="N236" s="11"/>
      <c r="O236" s="11"/>
      <c r="P236" s="11"/>
      <c r="Q236" s="11"/>
      <c r="R236" s="11"/>
      <c r="S236" s="11"/>
      <c r="T236" s="11"/>
      <c r="U236" s="11"/>
      <c r="V236" s="11"/>
      <c r="W236" s="11"/>
      <c r="X236" s="11"/>
      <c r="Y236" s="11"/>
      <c r="Z236" s="11"/>
      <c r="AA236" s="11"/>
      <c r="AB236" s="11"/>
      <c r="AC236" s="11"/>
      <c r="AD236" s="11"/>
      <c r="AE236" s="11"/>
      <c r="AF236" s="11"/>
      <c r="AG236" s="11"/>
      <c r="AH236" s="11"/>
      <c r="AI236" s="11"/>
      <c r="AJ236" s="11"/>
      <c r="AK236" s="11"/>
      <c r="AL236" s="11"/>
      <c r="AM236" s="11"/>
      <c r="AN236" s="11"/>
      <c r="AO236" s="11"/>
      <c r="AP236" s="11"/>
    </row>
    <row r="237" spans="2:42" x14ac:dyDescent="0.25">
      <c r="B237" s="997" t="s">
        <v>426</v>
      </c>
      <c r="C237" s="998"/>
      <c r="D237" s="998"/>
      <c r="E237" s="999"/>
      <c r="F237" s="1000" t="s">
        <v>394</v>
      </c>
      <c r="G237" s="1001"/>
      <c r="H237" s="11"/>
      <c r="I237" s="11"/>
      <c r="J237" s="11"/>
      <c r="K237" s="11"/>
      <c r="L237" s="11"/>
      <c r="M237" s="11"/>
      <c r="N237" s="11"/>
      <c r="O237" s="11"/>
      <c r="P237" s="11"/>
      <c r="Q237" s="11"/>
      <c r="R237" s="11"/>
      <c r="S237" s="11"/>
      <c r="T237" s="11"/>
      <c r="U237" s="11"/>
      <c r="V237" s="11"/>
      <c r="W237" s="11"/>
      <c r="X237" s="11"/>
      <c r="Y237" s="11"/>
      <c r="Z237" s="11"/>
      <c r="AA237" s="11"/>
      <c r="AB237" s="11"/>
      <c r="AC237" s="11"/>
      <c r="AD237" s="11"/>
      <c r="AE237" s="11"/>
      <c r="AF237" s="11"/>
      <c r="AG237" s="11"/>
      <c r="AH237" s="11"/>
      <c r="AI237" s="11"/>
      <c r="AJ237" s="11"/>
      <c r="AK237" s="11"/>
      <c r="AL237" s="11"/>
      <c r="AM237" s="11"/>
      <c r="AN237" s="11"/>
      <c r="AO237" s="11"/>
      <c r="AP237" s="11"/>
    </row>
    <row r="238" spans="2:42" x14ac:dyDescent="0.25">
      <c r="B238" s="217" t="s">
        <v>428</v>
      </c>
      <c r="C238" s="218"/>
      <c r="D238" s="418">
        <v>0</v>
      </c>
      <c r="E238" s="216">
        <f>D238*12</f>
        <v>0</v>
      </c>
      <c r="F238" s="1019"/>
      <c r="G238" s="994"/>
      <c r="H238" s="11"/>
      <c r="I238" s="11"/>
      <c r="J238" s="11"/>
      <c r="K238" s="11"/>
      <c r="L238" s="11"/>
      <c r="M238" s="11"/>
      <c r="N238" s="11"/>
      <c r="O238" s="11"/>
      <c r="P238" s="11"/>
      <c r="Q238" s="11"/>
      <c r="R238" s="11"/>
      <c r="S238" s="11"/>
      <c r="T238" s="11"/>
      <c r="U238" s="11"/>
      <c r="V238" s="11"/>
      <c r="W238" s="11"/>
      <c r="X238" s="11"/>
      <c r="Y238" s="11"/>
      <c r="Z238" s="11"/>
      <c r="AA238" s="11"/>
      <c r="AB238" s="11"/>
      <c r="AC238" s="11"/>
      <c r="AD238" s="11"/>
      <c r="AE238" s="11"/>
      <c r="AF238" s="11"/>
      <c r="AG238" s="11"/>
      <c r="AH238" s="11"/>
      <c r="AI238" s="11"/>
      <c r="AJ238" s="11"/>
      <c r="AK238" s="11"/>
      <c r="AL238" s="11"/>
      <c r="AM238" s="11"/>
      <c r="AN238" s="11"/>
      <c r="AO238" s="11"/>
      <c r="AP238" s="11"/>
    </row>
    <row r="239" spans="2:42" x14ac:dyDescent="0.25">
      <c r="B239" s="217" t="s">
        <v>198</v>
      </c>
      <c r="C239" s="413" t="s">
        <v>265</v>
      </c>
      <c r="D239" s="219"/>
      <c r="E239" s="418">
        <v>0</v>
      </c>
      <c r="F239" s="982"/>
      <c r="G239" s="983"/>
      <c r="H239" s="11"/>
      <c r="I239" s="11"/>
      <c r="J239" s="11"/>
      <c r="K239" s="11"/>
      <c r="L239" s="11"/>
      <c r="M239" s="11"/>
      <c r="N239" s="11"/>
      <c r="O239" s="11"/>
      <c r="P239" s="11"/>
      <c r="Q239" s="11"/>
      <c r="R239" s="11"/>
      <c r="S239" s="11"/>
      <c r="T239" s="11"/>
      <c r="U239" s="11"/>
      <c r="V239" s="11"/>
      <c r="W239" s="11"/>
      <c r="X239" s="11"/>
      <c r="Y239" s="11"/>
      <c r="Z239" s="11"/>
      <c r="AA239" s="11"/>
      <c r="AB239" s="11"/>
      <c r="AC239" s="11"/>
      <c r="AD239" s="11"/>
      <c r="AE239" s="11"/>
      <c r="AF239" s="11"/>
      <c r="AG239" s="11"/>
      <c r="AH239" s="11"/>
      <c r="AI239" s="11"/>
      <c r="AJ239" s="11"/>
      <c r="AK239" s="11"/>
      <c r="AL239" s="11"/>
      <c r="AM239" s="11"/>
      <c r="AN239" s="11"/>
      <c r="AO239" s="11"/>
      <c r="AP239" s="11"/>
    </row>
    <row r="240" spans="2:42" x14ac:dyDescent="0.25">
      <c r="B240" s="217"/>
      <c r="C240" s="413" t="s">
        <v>265</v>
      </c>
      <c r="D240" s="219"/>
      <c r="E240" s="418">
        <v>0</v>
      </c>
      <c r="F240" s="982"/>
      <c r="G240" s="983"/>
      <c r="H240" s="11"/>
      <c r="I240" s="11"/>
      <c r="J240" s="11"/>
      <c r="K240" s="11"/>
      <c r="L240" s="11"/>
      <c r="M240" s="11"/>
      <c r="N240" s="11"/>
      <c r="O240" s="11"/>
      <c r="P240" s="11"/>
      <c r="Q240" s="11"/>
      <c r="R240" s="11"/>
      <c r="S240" s="11"/>
      <c r="T240" s="11"/>
      <c r="U240" s="11"/>
      <c r="V240" s="11"/>
      <c r="W240" s="11"/>
      <c r="X240" s="11"/>
      <c r="Y240" s="11"/>
      <c r="Z240" s="11"/>
      <c r="AA240" s="11"/>
      <c r="AB240" s="11"/>
      <c r="AC240" s="11"/>
      <c r="AD240" s="11"/>
      <c r="AE240" s="11"/>
      <c r="AF240" s="11"/>
      <c r="AG240" s="11"/>
      <c r="AH240" s="11"/>
      <c r="AI240" s="11"/>
      <c r="AJ240" s="11"/>
      <c r="AK240" s="11"/>
      <c r="AL240" s="11"/>
      <c r="AM240" s="11"/>
      <c r="AN240" s="11"/>
      <c r="AO240" s="11"/>
      <c r="AP240" s="11"/>
    </row>
    <row r="241" spans="2:42" x14ac:dyDescent="0.25">
      <c r="B241" s="217"/>
      <c r="C241" s="413" t="s">
        <v>265</v>
      </c>
      <c r="D241" s="219"/>
      <c r="E241" s="418">
        <v>0</v>
      </c>
      <c r="F241" s="982"/>
      <c r="G241" s="983"/>
      <c r="H241" s="11"/>
      <c r="I241" s="11"/>
      <c r="J241" s="11"/>
      <c r="K241" s="11"/>
      <c r="L241" s="11"/>
      <c r="M241" s="11"/>
      <c r="N241" s="11"/>
      <c r="O241" s="11"/>
      <c r="P241" s="11"/>
      <c r="Q241" s="11"/>
      <c r="R241" s="11"/>
      <c r="S241" s="11"/>
      <c r="T241" s="11"/>
      <c r="U241" s="11"/>
      <c r="V241" s="11"/>
      <c r="W241" s="11"/>
      <c r="X241" s="11"/>
      <c r="Y241" s="11"/>
      <c r="Z241" s="11"/>
      <c r="AA241" s="11"/>
      <c r="AB241" s="11"/>
      <c r="AC241" s="11"/>
      <c r="AD241" s="11"/>
      <c r="AE241" s="11"/>
      <c r="AF241" s="11"/>
      <c r="AG241" s="11"/>
      <c r="AH241" s="11"/>
      <c r="AI241" s="11"/>
      <c r="AJ241" s="11"/>
      <c r="AK241" s="11"/>
      <c r="AL241" s="11"/>
      <c r="AM241" s="11"/>
      <c r="AN241" s="11"/>
      <c r="AO241" s="11"/>
      <c r="AP241" s="11"/>
    </row>
    <row r="242" spans="2:42" x14ac:dyDescent="0.25">
      <c r="B242" s="217"/>
      <c r="C242" s="218"/>
      <c r="D242" s="219"/>
      <c r="E242" s="219"/>
      <c r="F242" s="982"/>
      <c r="G242" s="983"/>
      <c r="H242" s="11"/>
      <c r="I242" s="11"/>
      <c r="J242" s="11"/>
      <c r="K242" s="11"/>
      <c r="L242" s="11"/>
      <c r="M242" s="11"/>
      <c r="N242" s="11"/>
      <c r="O242" s="11"/>
      <c r="P242" s="11"/>
      <c r="Q242" s="11"/>
      <c r="R242" s="11"/>
      <c r="S242" s="11"/>
      <c r="T242" s="11"/>
      <c r="U242" s="11"/>
      <c r="V242" s="11"/>
      <c r="W242" s="11"/>
      <c r="X242" s="11"/>
      <c r="Y242" s="11"/>
      <c r="Z242" s="11"/>
      <c r="AA242" s="11"/>
      <c r="AB242" s="11"/>
      <c r="AC242" s="11"/>
      <c r="AD242" s="11"/>
      <c r="AE242" s="11"/>
      <c r="AF242" s="11"/>
      <c r="AG242" s="11"/>
      <c r="AH242" s="11"/>
      <c r="AI242" s="11"/>
      <c r="AJ242" s="11"/>
      <c r="AK242" s="11"/>
      <c r="AL242" s="11"/>
      <c r="AM242" s="11"/>
      <c r="AN242" s="11"/>
      <c r="AO242" s="11"/>
      <c r="AP242" s="11"/>
    </row>
    <row r="243" spans="2:42" x14ac:dyDescent="0.25">
      <c r="B243" s="260" t="s">
        <v>257</v>
      </c>
      <c r="C243" s="413"/>
      <c r="D243" s="219"/>
      <c r="E243" s="418">
        <v>0</v>
      </c>
      <c r="F243" s="982"/>
      <c r="G243" s="983"/>
      <c r="H243" s="11"/>
      <c r="I243" s="11"/>
      <c r="J243" s="11"/>
      <c r="K243" s="11"/>
      <c r="L243" s="11"/>
      <c r="M243" s="11"/>
      <c r="N243" s="11"/>
      <c r="O243" s="11"/>
      <c r="P243" s="11"/>
      <c r="Q243" s="11"/>
      <c r="R243" s="11"/>
      <c r="S243" s="11"/>
      <c r="T243" s="11"/>
      <c r="U243" s="11"/>
      <c r="V243" s="11"/>
      <c r="W243" s="11"/>
      <c r="X243" s="11"/>
      <c r="Y243" s="11"/>
      <c r="Z243" s="11"/>
      <c r="AA243" s="11"/>
      <c r="AB243" s="11"/>
      <c r="AC243" s="11"/>
      <c r="AD243" s="11"/>
      <c r="AE243" s="11"/>
      <c r="AF243" s="11"/>
      <c r="AG243" s="11"/>
      <c r="AH243" s="11"/>
      <c r="AI243" s="11"/>
      <c r="AJ243" s="11"/>
      <c r="AK243" s="11"/>
      <c r="AL243" s="11"/>
      <c r="AM243" s="11"/>
      <c r="AN243" s="11"/>
      <c r="AO243" s="11"/>
      <c r="AP243" s="11"/>
    </row>
    <row r="244" spans="2:42" x14ac:dyDescent="0.25">
      <c r="B244" s="217"/>
      <c r="C244" s="218"/>
      <c r="D244" s="219"/>
      <c r="E244" s="219"/>
      <c r="F244" s="982"/>
      <c r="G244" s="983"/>
      <c r="H244" s="11"/>
      <c r="I244" s="11"/>
      <c r="J244" s="11"/>
      <c r="K244" s="11"/>
      <c r="L244" s="11"/>
      <c r="M244" s="11"/>
      <c r="N244" s="11"/>
      <c r="O244" s="11"/>
      <c r="P244" s="11"/>
      <c r="Q244" s="11"/>
      <c r="R244" s="11"/>
      <c r="S244" s="11"/>
      <c r="T244" s="11"/>
      <c r="U244" s="11"/>
      <c r="V244" s="11"/>
      <c r="W244" s="11"/>
      <c r="X244" s="11"/>
      <c r="Y244" s="11"/>
      <c r="Z244" s="11"/>
      <c r="AA244" s="11"/>
      <c r="AB244" s="11"/>
      <c r="AC244" s="11"/>
      <c r="AD244" s="11"/>
      <c r="AE244" s="11"/>
      <c r="AF244" s="11"/>
      <c r="AG244" s="11"/>
      <c r="AH244" s="11"/>
      <c r="AI244" s="11"/>
      <c r="AJ244" s="11"/>
      <c r="AK244" s="11"/>
      <c r="AL244" s="11"/>
      <c r="AM244" s="11"/>
      <c r="AN244" s="11"/>
      <c r="AO244" s="11"/>
      <c r="AP244" s="11"/>
    </row>
    <row r="245" spans="2:42" ht="15.6" x14ac:dyDescent="0.3">
      <c r="B245" s="223" t="s">
        <v>427</v>
      </c>
      <c r="C245" s="224"/>
      <c r="D245" s="268"/>
      <c r="E245" s="226">
        <f>SUM(E237:E243)</f>
        <v>0</v>
      </c>
      <c r="F245" s="224"/>
      <c r="G245" s="270"/>
      <c r="H245" s="39" t="s">
        <v>413</v>
      </c>
      <c r="I245" s="11"/>
      <c r="J245" s="11"/>
      <c r="K245" s="11"/>
      <c r="L245" s="11"/>
      <c r="M245" s="11"/>
      <c r="N245" s="11"/>
      <c r="O245" s="11"/>
      <c r="P245" s="11"/>
      <c r="Q245" s="11"/>
      <c r="R245" s="11"/>
      <c r="S245" s="11"/>
      <c r="T245" s="11"/>
      <c r="U245" s="11"/>
      <c r="V245" s="11"/>
      <c r="W245" s="11"/>
      <c r="X245" s="11"/>
      <c r="Y245" s="11"/>
      <c r="Z245" s="11"/>
      <c r="AA245" s="11"/>
      <c r="AB245" s="11"/>
      <c r="AC245" s="11"/>
      <c r="AD245" s="11"/>
      <c r="AE245" s="11"/>
      <c r="AF245" s="11"/>
      <c r="AG245" s="11"/>
      <c r="AH245" s="11"/>
      <c r="AI245" s="11"/>
      <c r="AJ245" s="11"/>
      <c r="AK245" s="11"/>
      <c r="AL245" s="11"/>
      <c r="AM245" s="11"/>
      <c r="AN245" s="11"/>
      <c r="AO245" s="11"/>
      <c r="AP245" s="11"/>
    </row>
    <row r="246" spans="2:42" x14ac:dyDescent="0.25">
      <c r="B246" s="990"/>
      <c r="C246" s="990"/>
      <c r="D246" s="990"/>
      <c r="E246" s="990"/>
      <c r="F246" s="990"/>
      <c r="G246" s="990"/>
      <c r="H246" s="11"/>
      <c r="I246" s="11"/>
      <c r="J246" s="11"/>
      <c r="K246" s="11"/>
      <c r="L246" s="11"/>
      <c r="M246" s="11"/>
      <c r="N246" s="11"/>
      <c r="O246" s="11"/>
      <c r="P246" s="11"/>
      <c r="Q246" s="11"/>
      <c r="R246" s="11"/>
      <c r="S246" s="11"/>
      <c r="T246" s="11"/>
      <c r="U246" s="11"/>
      <c r="V246" s="11"/>
      <c r="W246" s="11"/>
      <c r="X246" s="11"/>
      <c r="Y246" s="11"/>
      <c r="Z246" s="11"/>
      <c r="AA246" s="11"/>
      <c r="AB246" s="11"/>
      <c r="AC246" s="11"/>
      <c r="AD246" s="11"/>
      <c r="AE246" s="11"/>
      <c r="AF246" s="11"/>
      <c r="AG246" s="11"/>
      <c r="AH246" s="11"/>
      <c r="AI246" s="11"/>
      <c r="AJ246" s="11"/>
      <c r="AK246" s="11"/>
      <c r="AL246" s="11"/>
      <c r="AM246" s="11"/>
      <c r="AN246" s="11"/>
      <c r="AO246" s="11"/>
      <c r="AP246" s="11"/>
    </row>
    <row r="247" spans="2:42" x14ac:dyDescent="0.25">
      <c r="B247" s="997" t="s">
        <v>47</v>
      </c>
      <c r="C247" s="998"/>
      <c r="D247" s="998"/>
      <c r="E247" s="999"/>
      <c r="F247" s="1000" t="s">
        <v>394</v>
      </c>
      <c r="G247" s="1001"/>
      <c r="H247" s="11"/>
      <c r="I247" s="11"/>
      <c r="J247" s="11"/>
      <c r="K247" s="11"/>
      <c r="L247" s="11"/>
      <c r="M247" s="11"/>
      <c r="N247" s="11"/>
      <c r="O247" s="11"/>
      <c r="P247" s="11"/>
      <c r="Q247" s="11"/>
      <c r="R247" s="11"/>
      <c r="S247" s="11"/>
      <c r="T247" s="11"/>
      <c r="U247" s="11"/>
      <c r="V247" s="11"/>
      <c r="W247" s="11"/>
      <c r="X247" s="11"/>
      <c r="Y247" s="11"/>
      <c r="Z247" s="11"/>
      <c r="AA247" s="11"/>
      <c r="AB247" s="11"/>
      <c r="AC247" s="11"/>
      <c r="AD247" s="11"/>
      <c r="AE247" s="11"/>
      <c r="AF247" s="11"/>
      <c r="AG247" s="11"/>
      <c r="AH247" s="11"/>
      <c r="AI247" s="11"/>
      <c r="AJ247" s="11"/>
      <c r="AK247" s="11"/>
      <c r="AL247" s="11"/>
      <c r="AM247" s="11"/>
      <c r="AN247" s="11"/>
      <c r="AO247" s="11"/>
      <c r="AP247" s="11"/>
    </row>
    <row r="248" spans="2:42" x14ac:dyDescent="0.25">
      <c r="B248" s="217" t="s">
        <v>318</v>
      </c>
      <c r="C248" s="218"/>
      <c r="D248" s="418">
        <v>0</v>
      </c>
      <c r="E248" s="216">
        <f>D248*12</f>
        <v>0</v>
      </c>
      <c r="F248" s="993"/>
      <c r="G248" s="994"/>
      <c r="H248" s="11"/>
      <c r="I248" s="11"/>
      <c r="J248" s="11"/>
      <c r="K248" s="11"/>
      <c r="L248" s="11"/>
      <c r="M248" s="11"/>
      <c r="N248" s="11"/>
      <c r="O248" s="11"/>
      <c r="P248" s="11"/>
      <c r="Q248" s="11"/>
      <c r="R248" s="11"/>
      <c r="S248" s="11"/>
      <c r="T248" s="11"/>
      <c r="U248" s="11"/>
      <c r="V248" s="11"/>
      <c r="W248" s="11"/>
      <c r="X248" s="11"/>
      <c r="Y248" s="11"/>
      <c r="Z248" s="11"/>
      <c r="AA248" s="11"/>
      <c r="AB248" s="11"/>
      <c r="AC248" s="11"/>
      <c r="AD248" s="11"/>
      <c r="AE248" s="11"/>
      <c r="AF248" s="11"/>
      <c r="AG248" s="11"/>
      <c r="AH248" s="11"/>
      <c r="AI248" s="11"/>
      <c r="AJ248" s="11"/>
      <c r="AK248" s="11"/>
      <c r="AL248" s="11"/>
      <c r="AM248" s="11"/>
      <c r="AN248" s="11"/>
      <c r="AO248" s="11"/>
      <c r="AP248" s="11"/>
    </row>
    <row r="249" spans="2:42" x14ac:dyDescent="0.25">
      <c r="B249" s="217"/>
      <c r="C249" s="218"/>
      <c r="D249" s="238"/>
      <c r="E249" s="219"/>
      <c r="F249" s="218"/>
      <c r="G249" s="233"/>
      <c r="H249" s="11"/>
      <c r="I249" s="11"/>
      <c r="J249" s="11"/>
      <c r="K249" s="11"/>
      <c r="L249" s="11"/>
      <c r="M249" s="11"/>
      <c r="N249" s="11"/>
      <c r="O249" s="11"/>
      <c r="P249" s="11"/>
      <c r="Q249" s="11"/>
      <c r="R249" s="11"/>
      <c r="S249" s="11"/>
      <c r="T249" s="11"/>
      <c r="U249" s="11"/>
      <c r="V249" s="11"/>
      <c r="W249" s="11"/>
      <c r="X249" s="11"/>
      <c r="Y249" s="11"/>
      <c r="Z249" s="11"/>
      <c r="AA249" s="11"/>
      <c r="AB249" s="11"/>
      <c r="AC249" s="11"/>
      <c r="AD249" s="11"/>
      <c r="AE249" s="11"/>
      <c r="AF249" s="11"/>
      <c r="AG249" s="11"/>
      <c r="AH249" s="11"/>
      <c r="AI249" s="11"/>
      <c r="AJ249" s="11"/>
      <c r="AK249" s="11"/>
      <c r="AL249" s="11"/>
      <c r="AM249" s="11"/>
      <c r="AN249" s="11"/>
      <c r="AO249" s="11"/>
      <c r="AP249" s="11"/>
    </row>
    <row r="250" spans="2:42" x14ac:dyDescent="0.25">
      <c r="B250" s="1013" t="s">
        <v>284</v>
      </c>
      <c r="C250" s="1013"/>
      <c r="D250" s="1013"/>
      <c r="E250" s="1013"/>
      <c r="F250" s="1013"/>
      <c r="G250" s="1013"/>
      <c r="H250" s="11"/>
      <c r="I250" s="11"/>
      <c r="J250" s="11"/>
      <c r="K250" s="11"/>
      <c r="L250" s="11"/>
      <c r="M250" s="11"/>
      <c r="N250" s="11"/>
      <c r="O250" s="11"/>
      <c r="P250" s="11"/>
      <c r="Q250" s="11"/>
      <c r="R250" s="11"/>
      <c r="S250" s="11"/>
      <c r="T250" s="11"/>
      <c r="U250" s="11"/>
      <c r="V250" s="11"/>
      <c r="W250" s="11"/>
      <c r="X250" s="11"/>
      <c r="Y250" s="11"/>
      <c r="Z250" s="11"/>
      <c r="AA250" s="11"/>
      <c r="AB250" s="11"/>
      <c r="AC250" s="11"/>
      <c r="AD250" s="11"/>
      <c r="AE250" s="11"/>
      <c r="AF250" s="11"/>
      <c r="AG250" s="11"/>
      <c r="AH250" s="11"/>
      <c r="AI250" s="11"/>
      <c r="AJ250" s="11"/>
      <c r="AK250" s="11"/>
      <c r="AL250" s="11"/>
      <c r="AM250" s="11"/>
      <c r="AN250" s="11"/>
      <c r="AO250" s="11"/>
      <c r="AP250" s="11"/>
    </row>
    <row r="251" spans="2:42" x14ac:dyDescent="0.25">
      <c r="B251" s="217" t="s">
        <v>312</v>
      </c>
      <c r="C251" s="413"/>
      <c r="D251" s="269"/>
      <c r="E251" s="418">
        <v>0</v>
      </c>
      <c r="F251" s="993"/>
      <c r="G251" s="994"/>
      <c r="H251" s="11"/>
      <c r="I251" s="11"/>
      <c r="J251" s="11"/>
      <c r="K251" s="11"/>
      <c r="L251" s="11"/>
      <c r="M251" s="11"/>
      <c r="N251" s="11"/>
      <c r="O251" s="11"/>
      <c r="P251" s="11"/>
      <c r="Q251" s="11"/>
      <c r="R251" s="11"/>
      <c r="S251" s="11"/>
      <c r="T251" s="11"/>
      <c r="U251" s="11"/>
      <c r="V251" s="11"/>
      <c r="W251" s="11"/>
      <c r="X251" s="11"/>
      <c r="Y251" s="11"/>
      <c r="Z251" s="11"/>
      <c r="AA251" s="11"/>
      <c r="AB251" s="11"/>
      <c r="AC251" s="11"/>
      <c r="AD251" s="11"/>
      <c r="AE251" s="11"/>
      <c r="AF251" s="11"/>
      <c r="AG251" s="11"/>
      <c r="AH251" s="11"/>
      <c r="AI251" s="11"/>
      <c r="AJ251" s="11"/>
      <c r="AK251" s="11"/>
      <c r="AL251" s="11"/>
      <c r="AM251" s="11"/>
      <c r="AN251" s="11"/>
      <c r="AO251" s="11"/>
      <c r="AP251" s="11"/>
    </row>
    <row r="252" spans="2:42" x14ac:dyDescent="0.25">
      <c r="B252" s="217" t="s">
        <v>313</v>
      </c>
      <c r="C252" s="413"/>
      <c r="D252" s="269"/>
      <c r="E252" s="418">
        <v>0</v>
      </c>
      <c r="F252" s="982"/>
      <c r="G252" s="983"/>
      <c r="H252" s="11"/>
      <c r="I252" s="11"/>
      <c r="J252" s="11"/>
      <c r="K252" s="11"/>
      <c r="L252" s="11"/>
      <c r="M252" s="11"/>
      <c r="N252" s="11"/>
      <c r="O252" s="11"/>
      <c r="P252" s="11"/>
      <c r="Q252" s="11"/>
      <c r="R252" s="11"/>
      <c r="S252" s="11"/>
      <c r="T252" s="11"/>
      <c r="U252" s="11"/>
      <c r="V252" s="11"/>
      <c r="W252" s="11"/>
      <c r="X252" s="11"/>
      <c r="Y252" s="11"/>
      <c r="Z252" s="11"/>
      <c r="AA252" s="11"/>
      <c r="AB252" s="11"/>
      <c r="AC252" s="11"/>
      <c r="AD252" s="11"/>
      <c r="AE252" s="11"/>
      <c r="AF252" s="11"/>
      <c r="AG252" s="11"/>
      <c r="AH252" s="11"/>
      <c r="AI252" s="11"/>
      <c r="AJ252" s="11"/>
      <c r="AK252" s="11"/>
      <c r="AL252" s="11"/>
      <c r="AM252" s="11"/>
      <c r="AN252" s="11"/>
      <c r="AO252" s="11"/>
      <c r="AP252" s="11"/>
    </row>
    <row r="253" spans="2:42" x14ac:dyDescent="0.25">
      <c r="B253" s="217" t="s">
        <v>314</v>
      </c>
      <c r="C253" s="413"/>
      <c r="D253" s="269"/>
      <c r="E253" s="418">
        <v>0</v>
      </c>
      <c r="F253" s="982"/>
      <c r="G253" s="983"/>
      <c r="H253" s="11"/>
      <c r="I253" s="11"/>
      <c r="J253" s="11"/>
      <c r="K253" s="11"/>
      <c r="L253" s="11"/>
      <c r="M253" s="11"/>
      <c r="N253" s="11"/>
      <c r="O253" s="11"/>
      <c r="P253" s="11"/>
      <c r="Q253" s="11"/>
      <c r="R253" s="11"/>
      <c r="S253" s="11"/>
      <c r="T253" s="11"/>
      <c r="U253" s="11"/>
      <c r="V253" s="11"/>
      <c r="W253" s="11"/>
      <c r="X253" s="11"/>
      <c r="Y253" s="11"/>
      <c r="Z253" s="11"/>
      <c r="AA253" s="11"/>
      <c r="AB253" s="11"/>
      <c r="AC253" s="11"/>
      <c r="AD253" s="11"/>
      <c r="AE253" s="11"/>
      <c r="AF253" s="11"/>
      <c r="AG253" s="11"/>
      <c r="AH253" s="11"/>
      <c r="AI253" s="11"/>
      <c r="AJ253" s="11"/>
      <c r="AK253" s="11"/>
      <c r="AL253" s="11"/>
      <c r="AM253" s="11"/>
      <c r="AN253" s="11"/>
      <c r="AO253" s="11"/>
      <c r="AP253" s="11"/>
    </row>
    <row r="254" spans="2:42" x14ac:dyDescent="0.25">
      <c r="B254" s="217" t="s">
        <v>315</v>
      </c>
      <c r="C254" s="413"/>
      <c r="D254" s="269"/>
      <c r="E254" s="422">
        <v>0</v>
      </c>
      <c r="F254" s="982"/>
      <c r="G254" s="983"/>
      <c r="H254" s="11"/>
      <c r="I254" s="11"/>
      <c r="J254" s="11"/>
      <c r="K254" s="11"/>
      <c r="L254" s="11"/>
      <c r="M254" s="11"/>
      <c r="N254" s="11"/>
      <c r="O254" s="11"/>
      <c r="P254" s="11"/>
      <c r="Q254" s="11"/>
      <c r="R254" s="11"/>
      <c r="S254" s="11"/>
      <c r="T254" s="11"/>
      <c r="U254" s="11"/>
      <c r="V254" s="11"/>
      <c r="W254" s="11"/>
      <c r="X254" s="11"/>
      <c r="Y254" s="11"/>
      <c r="Z254" s="11"/>
      <c r="AA254" s="11"/>
      <c r="AB254" s="11"/>
      <c r="AC254" s="11"/>
      <c r="AD254" s="11"/>
      <c r="AE254" s="11"/>
      <c r="AF254" s="11"/>
      <c r="AG254" s="11"/>
      <c r="AH254" s="11"/>
      <c r="AI254" s="11"/>
      <c r="AJ254" s="11"/>
      <c r="AK254" s="11"/>
      <c r="AL254" s="11"/>
      <c r="AM254" s="11"/>
      <c r="AN254" s="11"/>
      <c r="AO254" s="11"/>
      <c r="AP254" s="11"/>
    </row>
    <row r="255" spans="2:42" x14ac:dyDescent="0.25">
      <c r="B255" s="217" t="s">
        <v>316</v>
      </c>
      <c r="C255" s="413"/>
      <c r="D255" s="269"/>
      <c r="E255" s="418">
        <v>0</v>
      </c>
      <c r="F255" s="982"/>
      <c r="G255" s="983"/>
      <c r="H255" s="11"/>
      <c r="I255" s="11"/>
      <c r="J255" s="11"/>
      <c r="K255" s="11"/>
      <c r="L255" s="11"/>
      <c r="M255" s="11"/>
      <c r="N255" s="11"/>
      <c r="O255" s="11"/>
      <c r="P255" s="11"/>
      <c r="Q255" s="11"/>
      <c r="R255" s="11"/>
      <c r="S255" s="11"/>
      <c r="T255" s="11"/>
      <c r="U255" s="11"/>
      <c r="V255" s="11"/>
      <c r="W255" s="11"/>
      <c r="X255" s="11"/>
      <c r="Y255" s="11"/>
      <c r="Z255" s="11"/>
      <c r="AA255" s="11"/>
      <c r="AB255" s="11"/>
      <c r="AC255" s="11"/>
      <c r="AD255" s="11"/>
      <c r="AE255" s="11"/>
      <c r="AF255" s="11"/>
      <c r="AG255" s="11"/>
      <c r="AH255" s="11"/>
      <c r="AI255" s="11"/>
      <c r="AJ255" s="11"/>
      <c r="AK255" s="11"/>
      <c r="AL255" s="11"/>
      <c r="AM255" s="11"/>
      <c r="AN255" s="11"/>
      <c r="AO255" s="11"/>
      <c r="AP255" s="11"/>
    </row>
    <row r="256" spans="2:42" x14ac:dyDescent="0.25">
      <c r="B256" s="217" t="s">
        <v>317</v>
      </c>
      <c r="C256" s="413"/>
      <c r="D256" s="269"/>
      <c r="E256" s="418">
        <v>0</v>
      </c>
      <c r="F256" s="982"/>
      <c r="G256" s="983"/>
      <c r="H256" s="11"/>
      <c r="I256" s="11"/>
      <c r="J256" s="11"/>
      <c r="K256" s="11"/>
      <c r="L256" s="11"/>
      <c r="M256" s="11"/>
      <c r="N256" s="11"/>
      <c r="O256" s="11"/>
      <c r="P256" s="11"/>
      <c r="Q256" s="11"/>
      <c r="R256" s="11"/>
      <c r="S256" s="11"/>
      <c r="T256" s="11"/>
      <c r="U256" s="11"/>
      <c r="V256" s="11"/>
      <c r="W256" s="11"/>
      <c r="X256" s="11"/>
      <c r="Y256" s="11"/>
      <c r="Z256" s="11"/>
      <c r="AA256" s="11"/>
      <c r="AB256" s="11"/>
      <c r="AC256" s="11"/>
      <c r="AD256" s="11"/>
      <c r="AE256" s="11"/>
      <c r="AF256" s="11"/>
      <c r="AG256" s="11"/>
      <c r="AH256" s="11"/>
      <c r="AI256" s="11"/>
      <c r="AJ256" s="11"/>
      <c r="AK256" s="11"/>
      <c r="AL256" s="11"/>
      <c r="AM256" s="11"/>
      <c r="AN256" s="11"/>
      <c r="AO256" s="11"/>
      <c r="AP256" s="11"/>
    </row>
    <row r="257" spans="1:42" x14ac:dyDescent="0.25">
      <c r="B257" s="217" t="s">
        <v>319</v>
      </c>
      <c r="C257" s="413"/>
      <c r="D257" s="269"/>
      <c r="E257" s="418">
        <v>0</v>
      </c>
      <c r="F257" s="982"/>
      <c r="G257" s="983"/>
      <c r="H257" s="11"/>
      <c r="I257" s="11"/>
      <c r="J257" s="11"/>
      <c r="K257" s="11"/>
      <c r="L257" s="11"/>
      <c r="M257" s="11"/>
      <c r="N257" s="11"/>
      <c r="O257" s="11"/>
      <c r="P257" s="11"/>
      <c r="Q257" s="11"/>
      <c r="R257" s="11"/>
      <c r="S257" s="11"/>
      <c r="T257" s="11"/>
      <c r="U257" s="11"/>
      <c r="V257" s="11"/>
      <c r="W257" s="11"/>
      <c r="X257" s="11"/>
      <c r="Y257" s="11"/>
      <c r="Z257" s="11"/>
      <c r="AA257" s="11"/>
      <c r="AB257" s="11"/>
      <c r="AC257" s="11"/>
      <c r="AD257" s="11"/>
      <c r="AE257" s="11"/>
      <c r="AF257" s="11"/>
      <c r="AG257" s="11"/>
      <c r="AH257" s="11"/>
      <c r="AI257" s="11"/>
      <c r="AJ257" s="11"/>
      <c r="AK257" s="11"/>
      <c r="AL257" s="11"/>
      <c r="AM257" s="11"/>
      <c r="AN257" s="11"/>
      <c r="AO257" s="11"/>
      <c r="AP257" s="11"/>
    </row>
    <row r="258" spans="1:42" x14ac:dyDescent="0.25">
      <c r="B258" s="217" t="s">
        <v>430</v>
      </c>
      <c r="C258" s="413"/>
      <c r="D258" s="269"/>
      <c r="E258" s="418">
        <v>0</v>
      </c>
      <c r="F258" s="982"/>
      <c r="G258" s="983"/>
      <c r="H258" s="11"/>
      <c r="I258" s="11"/>
      <c r="J258" s="11"/>
      <c r="K258" s="11"/>
      <c r="L258" s="11"/>
      <c r="M258" s="11"/>
      <c r="N258" s="11"/>
      <c r="O258" s="11"/>
      <c r="P258" s="11"/>
      <c r="Q258" s="11"/>
      <c r="R258" s="11"/>
      <c r="S258" s="11"/>
      <c r="T258" s="11"/>
      <c r="U258" s="11"/>
      <c r="V258" s="11"/>
      <c r="W258" s="11"/>
      <c r="X258" s="11"/>
      <c r="Y258" s="11"/>
      <c r="Z258" s="11"/>
      <c r="AA258" s="11"/>
      <c r="AB258" s="11"/>
      <c r="AC258" s="11"/>
      <c r="AD258" s="11"/>
      <c r="AE258" s="11"/>
      <c r="AF258" s="11"/>
      <c r="AG258" s="11"/>
      <c r="AH258" s="11"/>
      <c r="AI258" s="11"/>
      <c r="AJ258" s="11"/>
      <c r="AK258" s="11"/>
      <c r="AL258" s="11"/>
      <c r="AM258" s="11"/>
      <c r="AN258" s="11"/>
      <c r="AO258" s="11"/>
      <c r="AP258" s="11"/>
    </row>
    <row r="259" spans="1:42" x14ac:dyDescent="0.25">
      <c r="B259" s="217" t="s">
        <v>431</v>
      </c>
      <c r="C259" s="413"/>
      <c r="D259" s="269"/>
      <c r="E259" s="418">
        <v>0</v>
      </c>
      <c r="F259" s="982"/>
      <c r="G259" s="983"/>
      <c r="H259" s="11"/>
      <c r="I259" s="11"/>
      <c r="J259" s="11"/>
      <c r="K259" s="11"/>
      <c r="L259" s="11"/>
      <c r="M259" s="11"/>
      <c r="N259" s="11"/>
      <c r="O259" s="11"/>
      <c r="P259" s="11"/>
      <c r="Q259" s="11"/>
      <c r="R259" s="11"/>
      <c r="S259" s="11"/>
      <c r="T259" s="11"/>
      <c r="U259" s="11"/>
      <c r="V259" s="11"/>
      <c r="W259" s="11"/>
      <c r="X259" s="11"/>
      <c r="Y259" s="11"/>
      <c r="Z259" s="11"/>
      <c r="AA259" s="11"/>
      <c r="AB259" s="11"/>
      <c r="AC259" s="11"/>
      <c r="AD259" s="11"/>
      <c r="AE259" s="11"/>
      <c r="AF259" s="11"/>
      <c r="AG259" s="11"/>
      <c r="AH259" s="11"/>
      <c r="AI259" s="11"/>
      <c r="AJ259" s="11"/>
      <c r="AK259" s="11"/>
      <c r="AL259" s="11"/>
      <c r="AM259" s="11"/>
      <c r="AN259" s="11"/>
      <c r="AO259" s="11"/>
      <c r="AP259" s="11"/>
    </row>
    <row r="260" spans="1:42" x14ac:dyDescent="0.25">
      <c r="B260" s="217"/>
      <c r="C260" s="218"/>
      <c r="D260" s="269"/>
      <c r="E260" s="269"/>
      <c r="F260" s="982"/>
      <c r="G260" s="983"/>
      <c r="H260" s="11"/>
      <c r="I260" s="11"/>
      <c r="J260" s="11"/>
      <c r="K260" s="11"/>
      <c r="L260" s="11"/>
      <c r="M260" s="11"/>
      <c r="N260" s="11"/>
      <c r="O260" s="11"/>
      <c r="P260" s="11"/>
      <c r="Q260" s="11"/>
      <c r="R260" s="11"/>
      <c r="S260" s="11"/>
      <c r="T260" s="11"/>
      <c r="U260" s="11"/>
      <c r="V260" s="11"/>
      <c r="W260" s="11"/>
      <c r="X260" s="11"/>
      <c r="Y260" s="11"/>
      <c r="Z260" s="11"/>
      <c r="AA260" s="11"/>
      <c r="AB260" s="11"/>
      <c r="AC260" s="11"/>
      <c r="AD260" s="11"/>
      <c r="AE260" s="11"/>
      <c r="AF260" s="11"/>
      <c r="AG260" s="11"/>
      <c r="AH260" s="11"/>
      <c r="AI260" s="11"/>
      <c r="AJ260" s="11"/>
      <c r="AK260" s="11"/>
      <c r="AL260" s="11"/>
      <c r="AM260" s="11"/>
      <c r="AN260" s="11"/>
      <c r="AO260" s="11"/>
      <c r="AP260" s="11"/>
    </row>
    <row r="261" spans="1:42" ht="15.6" x14ac:dyDescent="0.3">
      <c r="B261" s="223" t="s">
        <v>286</v>
      </c>
      <c r="C261" s="224"/>
      <c r="D261" s="271"/>
      <c r="E261" s="264">
        <f>SUM(E248:E259)</f>
        <v>0</v>
      </c>
      <c r="F261" s="224"/>
      <c r="G261" s="270"/>
      <c r="H261" s="39" t="s">
        <v>413</v>
      </c>
      <c r="I261" s="11"/>
      <c r="J261" s="11"/>
      <c r="K261" s="11"/>
      <c r="L261" s="11"/>
      <c r="M261" s="11"/>
      <c r="N261" s="11"/>
      <c r="O261" s="11"/>
      <c r="P261" s="11"/>
      <c r="Q261" s="11"/>
      <c r="R261" s="11"/>
      <c r="S261" s="11"/>
      <c r="T261" s="11"/>
      <c r="U261" s="11"/>
      <c r="V261" s="11"/>
      <c r="W261" s="11"/>
      <c r="X261" s="11"/>
      <c r="Y261" s="11"/>
      <c r="Z261" s="11"/>
      <c r="AA261" s="11"/>
      <c r="AB261" s="11"/>
      <c r="AC261" s="11"/>
      <c r="AD261" s="11"/>
      <c r="AE261" s="11"/>
      <c r="AF261" s="11"/>
      <c r="AG261" s="11"/>
      <c r="AH261" s="11"/>
      <c r="AI261" s="11"/>
      <c r="AJ261" s="11"/>
      <c r="AK261" s="11"/>
      <c r="AL261" s="11"/>
      <c r="AM261" s="11"/>
      <c r="AN261" s="11"/>
      <c r="AO261" s="11"/>
      <c r="AP261" s="11"/>
    </row>
    <row r="262" spans="1:42" x14ac:dyDescent="0.25">
      <c r="B262" s="990"/>
      <c r="C262" s="990"/>
      <c r="D262" s="990"/>
      <c r="E262" s="990"/>
      <c r="F262" s="990"/>
      <c r="G262" s="990"/>
      <c r="H262" s="11"/>
      <c r="I262" s="11"/>
      <c r="J262" s="11"/>
      <c r="K262" s="11"/>
      <c r="L262" s="11"/>
      <c r="M262" s="11"/>
      <c r="N262" s="11"/>
      <c r="O262" s="11"/>
      <c r="P262" s="11"/>
      <c r="Q262" s="11"/>
      <c r="R262" s="11"/>
      <c r="S262" s="11"/>
      <c r="T262" s="11"/>
      <c r="U262" s="11"/>
      <c r="V262" s="11"/>
      <c r="W262" s="11"/>
      <c r="X262" s="11"/>
      <c r="Y262" s="11"/>
      <c r="Z262" s="11"/>
      <c r="AA262" s="11"/>
      <c r="AB262" s="11"/>
      <c r="AC262" s="11"/>
      <c r="AD262" s="11"/>
      <c r="AE262" s="11"/>
      <c r="AF262" s="11"/>
      <c r="AG262" s="11"/>
      <c r="AH262" s="11"/>
      <c r="AI262" s="11"/>
      <c r="AJ262" s="11"/>
      <c r="AK262" s="11"/>
      <c r="AL262" s="11"/>
      <c r="AM262" s="11"/>
      <c r="AN262" s="11"/>
      <c r="AO262" s="11"/>
      <c r="AP262" s="11"/>
    </row>
    <row r="263" spans="1:42" x14ac:dyDescent="0.25">
      <c r="B263" s="997" t="s">
        <v>498</v>
      </c>
      <c r="C263" s="998"/>
      <c r="D263" s="998"/>
      <c r="E263" s="999"/>
      <c r="F263" s="1000" t="s">
        <v>394</v>
      </c>
      <c r="G263" s="1001"/>
      <c r="H263" s="11"/>
      <c r="I263" s="11"/>
      <c r="J263" s="11"/>
      <c r="K263" s="11"/>
      <c r="L263" s="11"/>
      <c r="M263" s="11"/>
      <c r="N263" s="11"/>
      <c r="O263" s="11"/>
      <c r="P263" s="11"/>
      <c r="Q263" s="11"/>
      <c r="R263" s="11"/>
      <c r="S263" s="11"/>
      <c r="T263" s="11"/>
      <c r="U263" s="11"/>
      <c r="V263" s="11"/>
      <c r="W263" s="11"/>
      <c r="X263" s="11"/>
      <c r="Y263" s="11"/>
      <c r="Z263" s="11"/>
      <c r="AA263" s="11"/>
      <c r="AB263" s="11"/>
      <c r="AC263" s="11"/>
      <c r="AD263" s="11"/>
      <c r="AE263" s="11"/>
      <c r="AF263" s="11"/>
      <c r="AG263" s="11"/>
      <c r="AH263" s="11"/>
      <c r="AI263" s="11"/>
      <c r="AJ263" s="11"/>
      <c r="AK263" s="11"/>
      <c r="AL263" s="11"/>
      <c r="AM263" s="11"/>
      <c r="AN263" s="11"/>
      <c r="AO263" s="11"/>
      <c r="AP263" s="11"/>
    </row>
    <row r="264" spans="1:42" x14ac:dyDescent="0.25">
      <c r="A264" s="207"/>
      <c r="B264" s="272" t="s">
        <v>43</v>
      </c>
      <c r="C264" s="273"/>
      <c r="D264" s="274"/>
      <c r="E264" s="275"/>
      <c r="F264" s="1017"/>
      <c r="G264" s="1018"/>
      <c r="H264" s="11"/>
      <c r="I264" s="11"/>
      <c r="J264" s="11"/>
      <c r="K264" s="11"/>
      <c r="L264" s="11"/>
      <c r="M264" s="11"/>
      <c r="N264" s="11"/>
      <c r="O264" s="11"/>
      <c r="P264" s="11"/>
      <c r="Q264" s="11"/>
      <c r="R264" s="11"/>
      <c r="S264" s="11"/>
      <c r="T264" s="11"/>
      <c r="U264" s="11"/>
      <c r="V264" s="11"/>
      <c r="W264" s="11"/>
      <c r="X264" s="11"/>
      <c r="Y264" s="11"/>
      <c r="Z264" s="11"/>
      <c r="AA264" s="11"/>
      <c r="AB264" s="11"/>
      <c r="AC264" s="11"/>
      <c r="AD264" s="11"/>
      <c r="AE264" s="11"/>
      <c r="AF264" s="11"/>
      <c r="AG264" s="11"/>
      <c r="AH264" s="11"/>
      <c r="AI264" s="11"/>
      <c r="AJ264" s="11"/>
      <c r="AK264" s="11"/>
      <c r="AL264" s="11"/>
      <c r="AM264" s="11"/>
      <c r="AN264" s="11"/>
      <c r="AO264" s="11"/>
      <c r="AP264" s="11"/>
    </row>
    <row r="265" spans="1:42" x14ac:dyDescent="0.25">
      <c r="B265" s="217" t="s">
        <v>499</v>
      </c>
      <c r="C265" s="218"/>
      <c r="D265" s="418">
        <v>0</v>
      </c>
      <c r="E265" s="216">
        <f>D265*12</f>
        <v>0</v>
      </c>
      <c r="F265" s="982"/>
      <c r="G265" s="983"/>
      <c r="H265" s="11"/>
      <c r="I265" s="11"/>
      <c r="J265" s="11"/>
      <c r="K265" s="11"/>
      <c r="L265" s="11"/>
      <c r="M265" s="11"/>
      <c r="N265" s="11"/>
      <c r="O265" s="11"/>
      <c r="P265" s="11"/>
      <c r="Q265" s="11"/>
      <c r="R265" s="11"/>
      <c r="S265" s="11"/>
      <c r="T265" s="11"/>
      <c r="U265" s="11"/>
      <c r="V265" s="11"/>
      <c r="W265" s="11"/>
      <c r="X265" s="11"/>
      <c r="Y265" s="11"/>
      <c r="Z265" s="11"/>
      <c r="AA265" s="11"/>
      <c r="AB265" s="11"/>
      <c r="AC265" s="11"/>
      <c r="AD265" s="11"/>
      <c r="AE265" s="11"/>
      <c r="AF265" s="11"/>
      <c r="AG265" s="11"/>
      <c r="AH265" s="11"/>
      <c r="AI265" s="11"/>
      <c r="AJ265" s="11"/>
      <c r="AK265" s="11"/>
      <c r="AL265" s="11"/>
      <c r="AM265" s="11"/>
      <c r="AN265" s="11"/>
      <c r="AO265" s="11"/>
      <c r="AP265" s="11"/>
    </row>
    <row r="266" spans="1:42" x14ac:dyDescent="0.25">
      <c r="B266" s="217" t="s">
        <v>267</v>
      </c>
      <c r="C266" s="218"/>
      <c r="D266" s="219"/>
      <c r="E266" s="418">
        <v>0</v>
      </c>
      <c r="F266" s="982"/>
      <c r="G266" s="983"/>
      <c r="H266" s="11"/>
      <c r="I266" s="11"/>
      <c r="J266" s="11"/>
      <c r="K266" s="11"/>
      <c r="L266" s="11"/>
      <c r="M266" s="11"/>
      <c r="N266" s="11"/>
      <c r="O266" s="11"/>
      <c r="P266" s="11"/>
      <c r="Q266" s="11"/>
      <c r="R266" s="11"/>
      <c r="S266" s="11"/>
      <c r="T266" s="11"/>
      <c r="U266" s="11"/>
      <c r="V266" s="11"/>
      <c r="W266" s="11"/>
      <c r="X266" s="11"/>
      <c r="Y266" s="11"/>
      <c r="Z266" s="11"/>
      <c r="AA266" s="11"/>
      <c r="AB266" s="11"/>
      <c r="AC266" s="11"/>
      <c r="AD266" s="11"/>
      <c r="AE266" s="11"/>
      <c r="AF266" s="11"/>
      <c r="AG266" s="11"/>
      <c r="AH266" s="11"/>
      <c r="AI266" s="11"/>
      <c r="AJ266" s="11"/>
      <c r="AK266" s="11"/>
      <c r="AL266" s="11"/>
      <c r="AM266" s="11"/>
      <c r="AN266" s="11"/>
      <c r="AO266" s="11"/>
      <c r="AP266" s="11"/>
    </row>
    <row r="267" spans="1:42" x14ac:dyDescent="0.25">
      <c r="B267" s="217" t="s">
        <v>268</v>
      </c>
      <c r="C267" s="218"/>
      <c r="D267" s="219"/>
      <c r="E267" s="418">
        <v>0</v>
      </c>
      <c r="F267" s="982"/>
      <c r="G267" s="983"/>
      <c r="H267" s="11"/>
      <c r="I267" s="11"/>
      <c r="J267" s="11"/>
      <c r="K267" s="11"/>
      <c r="L267" s="11"/>
      <c r="M267" s="11"/>
      <c r="N267" s="11"/>
      <c r="O267" s="11"/>
      <c r="P267" s="11"/>
      <c r="Q267" s="11"/>
      <c r="R267" s="11"/>
      <c r="S267" s="11"/>
      <c r="T267" s="11"/>
      <c r="U267" s="11"/>
      <c r="V267" s="11"/>
      <c r="W267" s="11"/>
      <c r="X267" s="11"/>
      <c r="Y267" s="11"/>
      <c r="Z267" s="11"/>
      <c r="AA267" s="11"/>
      <c r="AB267" s="11"/>
      <c r="AC267" s="11"/>
      <c r="AD267" s="11"/>
      <c r="AE267" s="11"/>
      <c r="AF267" s="11"/>
      <c r="AG267" s="11"/>
      <c r="AH267" s="11"/>
      <c r="AI267" s="11"/>
      <c r="AJ267" s="11"/>
      <c r="AK267" s="11"/>
      <c r="AL267" s="11"/>
      <c r="AM267" s="11"/>
      <c r="AN267" s="11"/>
      <c r="AO267" s="11"/>
      <c r="AP267" s="11"/>
    </row>
    <row r="268" spans="1:42" x14ac:dyDescent="0.25">
      <c r="B268" s="217" t="s">
        <v>497</v>
      </c>
      <c r="C268" s="218"/>
      <c r="D268" s="219"/>
      <c r="E268" s="418">
        <v>0</v>
      </c>
      <c r="F268" s="982"/>
      <c r="G268" s="983"/>
      <c r="H268" s="11"/>
      <c r="I268" s="11"/>
      <c r="J268" s="11"/>
      <c r="K268" s="11"/>
      <c r="L268" s="11"/>
      <c r="M268" s="11"/>
      <c r="N268" s="11"/>
      <c r="O268" s="11"/>
      <c r="P268" s="11"/>
      <c r="Q268" s="11"/>
      <c r="R268" s="11"/>
      <c r="S268" s="11"/>
      <c r="T268" s="11"/>
      <c r="U268" s="11"/>
      <c r="V268" s="11"/>
      <c r="W268" s="11"/>
      <c r="X268" s="11"/>
      <c r="Y268" s="11"/>
      <c r="Z268" s="11"/>
      <c r="AA268" s="11"/>
      <c r="AB268" s="11"/>
      <c r="AC268" s="11"/>
      <c r="AD268" s="11"/>
      <c r="AE268" s="11"/>
      <c r="AF268" s="11"/>
      <c r="AG268" s="11"/>
      <c r="AH268" s="11"/>
      <c r="AI268" s="11"/>
      <c r="AJ268" s="11"/>
      <c r="AK268" s="11"/>
      <c r="AL268" s="11"/>
      <c r="AM268" s="11"/>
      <c r="AN268" s="11"/>
      <c r="AO268" s="11"/>
      <c r="AP268" s="11"/>
    </row>
    <row r="269" spans="1:42" x14ac:dyDescent="0.25">
      <c r="B269" s="217" t="s">
        <v>198</v>
      </c>
      <c r="C269" s="413" t="s">
        <v>265</v>
      </c>
      <c r="D269" s="219"/>
      <c r="E269" s="418">
        <v>0</v>
      </c>
      <c r="F269" s="982"/>
      <c r="G269" s="983"/>
      <c r="H269" s="11"/>
      <c r="I269" s="11"/>
      <c r="J269" s="11"/>
      <c r="K269" s="11"/>
      <c r="L269" s="11"/>
      <c r="M269" s="11"/>
      <c r="N269" s="11"/>
      <c r="O269" s="11"/>
      <c r="P269" s="11"/>
      <c r="Q269" s="11"/>
      <c r="R269" s="11"/>
      <c r="S269" s="11"/>
      <c r="T269" s="11"/>
      <c r="U269" s="11"/>
      <c r="V269" s="11"/>
      <c r="W269" s="11"/>
      <c r="X269" s="11"/>
      <c r="Y269" s="11"/>
      <c r="Z269" s="11"/>
      <c r="AA269" s="11"/>
      <c r="AB269" s="11"/>
      <c r="AC269" s="11"/>
      <c r="AD269" s="11"/>
      <c r="AE269" s="11"/>
      <c r="AF269" s="11"/>
      <c r="AG269" s="11"/>
      <c r="AH269" s="11"/>
      <c r="AI269" s="11"/>
      <c r="AJ269" s="11"/>
      <c r="AK269" s="11"/>
      <c r="AL269" s="11"/>
      <c r="AM269" s="11"/>
      <c r="AN269" s="11"/>
      <c r="AO269" s="11"/>
      <c r="AP269" s="11"/>
    </row>
    <row r="270" spans="1:42" x14ac:dyDescent="0.25">
      <c r="B270" s="217"/>
      <c r="C270" s="413" t="s">
        <v>265</v>
      </c>
      <c r="D270" s="219"/>
      <c r="E270" s="418">
        <v>0</v>
      </c>
      <c r="F270" s="982"/>
      <c r="G270" s="983"/>
      <c r="H270" s="11"/>
      <c r="I270" s="11"/>
      <c r="J270" s="11"/>
      <c r="K270" s="11"/>
      <c r="L270" s="11"/>
      <c r="M270" s="11"/>
      <c r="N270" s="11"/>
      <c r="O270" s="11"/>
      <c r="P270" s="11"/>
      <c r="Q270" s="11"/>
      <c r="R270" s="11"/>
      <c r="S270" s="11"/>
      <c r="T270" s="11"/>
      <c r="U270" s="11"/>
      <c r="V270" s="11"/>
      <c r="W270" s="11"/>
      <c r="X270" s="11"/>
      <c r="Y270" s="11"/>
      <c r="Z270" s="11"/>
      <c r="AA270" s="11"/>
      <c r="AB270" s="11"/>
      <c r="AC270" s="11"/>
      <c r="AD270" s="11"/>
      <c r="AE270" s="11"/>
      <c r="AF270" s="11"/>
      <c r="AG270" s="11"/>
      <c r="AH270" s="11"/>
      <c r="AI270" s="11"/>
      <c r="AJ270" s="11"/>
      <c r="AK270" s="11"/>
      <c r="AL270" s="11"/>
      <c r="AM270" s="11"/>
      <c r="AN270" s="11"/>
      <c r="AO270" s="11"/>
      <c r="AP270" s="11"/>
    </row>
    <row r="271" spans="1:42" x14ac:dyDescent="0.25">
      <c r="B271" s="217"/>
      <c r="C271" s="413" t="s">
        <v>265</v>
      </c>
      <c r="D271" s="219"/>
      <c r="E271" s="418">
        <v>0</v>
      </c>
      <c r="F271" s="982"/>
      <c r="G271" s="983"/>
      <c r="H271" s="11"/>
      <c r="I271" s="11"/>
      <c r="J271" s="11"/>
      <c r="K271" s="11"/>
      <c r="L271" s="11"/>
      <c r="M271" s="11"/>
      <c r="N271" s="11"/>
      <c r="O271" s="11"/>
      <c r="P271" s="11"/>
      <c r="Q271" s="11"/>
      <c r="R271" s="11"/>
      <c r="S271" s="11"/>
      <c r="T271" s="11"/>
      <c r="U271" s="11"/>
      <c r="V271" s="11"/>
      <c r="W271" s="11"/>
      <c r="X271" s="11"/>
      <c r="Y271" s="11"/>
      <c r="Z271" s="11"/>
      <c r="AA271" s="11"/>
      <c r="AB271" s="11"/>
      <c r="AC271" s="11"/>
      <c r="AD271" s="11"/>
      <c r="AE271" s="11"/>
      <c r="AF271" s="11"/>
      <c r="AG271" s="11"/>
      <c r="AH271" s="11"/>
      <c r="AI271" s="11"/>
      <c r="AJ271" s="11"/>
      <c r="AK271" s="11"/>
      <c r="AL271" s="11"/>
      <c r="AM271" s="11"/>
      <c r="AN271" s="11"/>
      <c r="AO271" s="11"/>
      <c r="AP271" s="11"/>
    </row>
    <row r="272" spans="1:42" x14ac:dyDescent="0.25">
      <c r="B272" s="217"/>
      <c r="C272" s="218"/>
      <c r="D272" s="219"/>
      <c r="E272" s="219"/>
      <c r="F272" s="982"/>
      <c r="G272" s="983"/>
      <c r="H272" s="11"/>
      <c r="I272" s="11"/>
      <c r="J272" s="11"/>
      <c r="K272" s="11"/>
      <c r="L272" s="11"/>
      <c r="M272" s="11"/>
      <c r="N272" s="11"/>
      <c r="O272" s="11"/>
      <c r="P272" s="11"/>
      <c r="Q272" s="11"/>
      <c r="R272" s="11"/>
      <c r="S272" s="11"/>
      <c r="T272" s="11"/>
      <c r="U272" s="11"/>
      <c r="V272" s="11"/>
      <c r="W272" s="11"/>
      <c r="X272" s="11"/>
      <c r="Y272" s="11"/>
      <c r="Z272" s="11"/>
      <c r="AA272" s="11"/>
      <c r="AB272" s="11"/>
      <c r="AC272" s="11"/>
      <c r="AD272" s="11"/>
      <c r="AE272" s="11"/>
      <c r="AF272" s="11"/>
      <c r="AG272" s="11"/>
      <c r="AH272" s="11"/>
      <c r="AI272" s="11"/>
      <c r="AJ272" s="11"/>
      <c r="AK272" s="11"/>
      <c r="AL272" s="11"/>
      <c r="AM272" s="11"/>
      <c r="AN272" s="11"/>
      <c r="AO272" s="11"/>
      <c r="AP272" s="11"/>
    </row>
    <row r="273" spans="2:42" x14ac:dyDescent="0.25">
      <c r="B273" s="267" t="s">
        <v>257</v>
      </c>
      <c r="C273" s="413"/>
      <c r="D273" s="219"/>
      <c r="E273" s="418">
        <v>0</v>
      </c>
      <c r="F273" s="982"/>
      <c r="G273" s="983"/>
      <c r="H273" s="11"/>
      <c r="I273" s="11"/>
      <c r="J273" s="11"/>
      <c r="K273" s="11"/>
      <c r="L273" s="11"/>
      <c r="M273" s="11"/>
      <c r="N273" s="11"/>
      <c r="O273" s="11"/>
      <c r="P273" s="11"/>
      <c r="Q273" s="11"/>
      <c r="R273" s="11"/>
      <c r="S273" s="11"/>
      <c r="T273" s="11"/>
      <c r="U273" s="11"/>
      <c r="V273" s="11"/>
      <c r="W273" s="11"/>
      <c r="X273" s="11"/>
      <c r="Y273" s="11"/>
      <c r="Z273" s="11"/>
      <c r="AA273" s="11"/>
      <c r="AB273" s="11"/>
      <c r="AC273" s="11"/>
      <c r="AD273" s="11"/>
      <c r="AE273" s="11"/>
      <c r="AF273" s="11"/>
      <c r="AG273" s="11"/>
      <c r="AH273" s="11"/>
      <c r="AI273" s="11"/>
      <c r="AJ273" s="11"/>
      <c r="AK273" s="11"/>
      <c r="AL273" s="11"/>
      <c r="AM273" s="11"/>
      <c r="AN273" s="11"/>
      <c r="AO273" s="11"/>
      <c r="AP273" s="11"/>
    </row>
    <row r="274" spans="2:42" x14ac:dyDescent="0.25">
      <c r="B274" s="217"/>
      <c r="C274" s="218"/>
      <c r="D274" s="219"/>
      <c r="E274" s="219"/>
      <c r="F274" s="982"/>
      <c r="G274" s="983"/>
      <c r="H274" s="11"/>
      <c r="I274" s="11"/>
      <c r="J274" s="11"/>
      <c r="K274" s="11"/>
      <c r="L274" s="11"/>
      <c r="M274" s="11"/>
      <c r="N274" s="11"/>
      <c r="O274" s="11"/>
      <c r="P274" s="11"/>
      <c r="Q274" s="11"/>
      <c r="R274" s="11"/>
      <c r="S274" s="11"/>
      <c r="T274" s="11"/>
      <c r="U274" s="11"/>
      <c r="V274" s="11"/>
      <c r="W274" s="11"/>
      <c r="X274" s="11"/>
      <c r="Y274" s="11"/>
      <c r="Z274" s="11"/>
      <c r="AA274" s="11"/>
      <c r="AB274" s="11"/>
      <c r="AC274" s="11"/>
      <c r="AD274" s="11"/>
      <c r="AE274" s="11"/>
      <c r="AF274" s="11"/>
      <c r="AG274" s="11"/>
      <c r="AH274" s="11"/>
      <c r="AI274" s="11"/>
      <c r="AJ274" s="11"/>
      <c r="AK274" s="11"/>
      <c r="AL274" s="11"/>
      <c r="AM274" s="11"/>
      <c r="AN274" s="11"/>
      <c r="AO274" s="11"/>
      <c r="AP274" s="11"/>
    </row>
    <row r="275" spans="2:42" x14ac:dyDescent="0.25">
      <c r="B275" s="267" t="s">
        <v>269</v>
      </c>
      <c r="C275" s="218"/>
      <c r="D275" s="219"/>
      <c r="E275" s="216">
        <f>SUM(E265:E273)</f>
        <v>0</v>
      </c>
      <c r="F275" s="982"/>
      <c r="G275" s="983"/>
      <c r="H275" s="11"/>
      <c r="I275" s="11"/>
      <c r="J275" s="11"/>
      <c r="K275" s="11"/>
      <c r="L275" s="11"/>
      <c r="M275" s="11"/>
      <c r="N275" s="11"/>
      <c r="O275" s="11"/>
      <c r="P275" s="11"/>
      <c r="Q275" s="11"/>
      <c r="R275" s="11"/>
      <c r="S275" s="11"/>
      <c r="T275" s="11"/>
      <c r="U275" s="11"/>
      <c r="V275" s="11"/>
      <c r="W275" s="11"/>
      <c r="X275" s="11"/>
      <c r="Y275" s="11"/>
      <c r="Z275" s="11"/>
      <c r="AA275" s="11"/>
      <c r="AB275" s="11"/>
      <c r="AC275" s="11"/>
      <c r="AD275" s="11"/>
      <c r="AE275" s="11"/>
      <c r="AF275" s="11"/>
      <c r="AG275" s="11"/>
      <c r="AH275" s="11"/>
      <c r="AI275" s="11"/>
      <c r="AJ275" s="11"/>
      <c r="AK275" s="11"/>
      <c r="AL275" s="11"/>
      <c r="AM275" s="11"/>
      <c r="AN275" s="11"/>
      <c r="AO275" s="11"/>
      <c r="AP275" s="11"/>
    </row>
    <row r="276" spans="2:42" x14ac:dyDescent="0.25">
      <c r="B276" s="217"/>
      <c r="C276" s="218"/>
      <c r="D276" s="219"/>
      <c r="E276" s="219"/>
      <c r="F276" s="982"/>
      <c r="G276" s="983"/>
      <c r="H276" s="11"/>
      <c r="I276" s="11"/>
      <c r="J276" s="11"/>
      <c r="K276" s="11"/>
      <c r="L276" s="11"/>
      <c r="M276" s="11"/>
      <c r="N276" s="11"/>
      <c r="O276" s="11"/>
      <c r="P276" s="11"/>
      <c r="Q276" s="11"/>
      <c r="R276" s="11"/>
      <c r="S276" s="11"/>
      <c r="T276" s="11"/>
      <c r="U276" s="11"/>
      <c r="V276" s="11"/>
      <c r="W276" s="11"/>
      <c r="X276" s="11"/>
      <c r="Y276" s="11"/>
      <c r="Z276" s="11"/>
      <c r="AA276" s="11"/>
      <c r="AB276" s="11"/>
      <c r="AC276" s="11"/>
      <c r="AD276" s="11"/>
      <c r="AE276" s="11"/>
      <c r="AF276" s="11"/>
      <c r="AG276" s="11"/>
      <c r="AH276" s="11"/>
      <c r="AI276" s="11"/>
      <c r="AJ276" s="11"/>
      <c r="AK276" s="11"/>
      <c r="AL276" s="11"/>
      <c r="AM276" s="11"/>
      <c r="AN276" s="11"/>
      <c r="AO276" s="11"/>
      <c r="AP276" s="11"/>
    </row>
    <row r="277" spans="2:42" x14ac:dyDescent="0.25">
      <c r="B277" s="267" t="s">
        <v>485</v>
      </c>
      <c r="C277" s="218"/>
      <c r="D277" s="418">
        <v>0</v>
      </c>
      <c r="E277" s="216">
        <f>D277*12</f>
        <v>0</v>
      </c>
      <c r="F277" s="982"/>
      <c r="G277" s="983"/>
      <c r="H277" s="11"/>
      <c r="I277" s="11"/>
      <c r="J277" s="11"/>
      <c r="K277" s="11"/>
      <c r="L277" s="11"/>
      <c r="M277" s="11"/>
      <c r="N277" s="11"/>
      <c r="O277" s="11"/>
      <c r="P277" s="11"/>
      <c r="Q277" s="11"/>
      <c r="R277" s="11"/>
      <c r="S277" s="11"/>
      <c r="T277" s="11"/>
      <c r="U277" s="11"/>
      <c r="V277" s="11"/>
      <c r="W277" s="11"/>
      <c r="X277" s="11"/>
      <c r="Y277" s="11"/>
      <c r="Z277" s="11"/>
      <c r="AA277" s="11"/>
      <c r="AB277" s="11"/>
      <c r="AC277" s="11"/>
      <c r="AD277" s="11"/>
      <c r="AE277" s="11"/>
      <c r="AF277" s="11"/>
      <c r="AG277" s="11"/>
      <c r="AH277" s="11"/>
      <c r="AI277" s="11"/>
      <c r="AJ277" s="11"/>
      <c r="AK277" s="11"/>
      <c r="AL277" s="11"/>
      <c r="AM277" s="11"/>
      <c r="AN277" s="11"/>
      <c r="AO277" s="11"/>
      <c r="AP277" s="11"/>
    </row>
    <row r="278" spans="2:42" x14ac:dyDescent="0.25">
      <c r="B278" s="217"/>
      <c r="C278" s="218"/>
      <c r="D278" s="219"/>
      <c r="E278" s="219"/>
      <c r="F278" s="982"/>
      <c r="G278" s="983"/>
      <c r="H278" s="11"/>
      <c r="I278" s="11"/>
      <c r="J278" s="11"/>
      <c r="K278" s="11"/>
      <c r="L278" s="11"/>
      <c r="M278" s="11"/>
      <c r="N278" s="11"/>
      <c r="O278" s="11"/>
      <c r="P278" s="11"/>
      <c r="Q278" s="11"/>
      <c r="R278" s="11"/>
      <c r="S278" s="11"/>
      <c r="T278" s="11"/>
      <c r="U278" s="11"/>
      <c r="V278" s="11"/>
      <c r="W278" s="11"/>
      <c r="X278" s="11"/>
      <c r="Y278" s="11"/>
      <c r="Z278" s="11"/>
      <c r="AA278" s="11"/>
      <c r="AB278" s="11"/>
      <c r="AC278" s="11"/>
      <c r="AD278" s="11"/>
      <c r="AE278" s="11"/>
      <c r="AF278" s="11"/>
      <c r="AG278" s="11"/>
      <c r="AH278" s="11"/>
      <c r="AI278" s="11"/>
      <c r="AJ278" s="11"/>
      <c r="AK278" s="11"/>
      <c r="AL278" s="11"/>
      <c r="AM278" s="11"/>
      <c r="AN278" s="11"/>
      <c r="AO278" s="11"/>
      <c r="AP278" s="11"/>
    </row>
    <row r="279" spans="2:42" x14ac:dyDescent="0.25">
      <c r="B279" s="267" t="s">
        <v>486</v>
      </c>
      <c r="C279" s="218"/>
      <c r="D279" s="219"/>
      <c r="E279" s="418">
        <v>0</v>
      </c>
      <c r="F279" s="982"/>
      <c r="G279" s="983"/>
      <c r="H279" s="11"/>
      <c r="I279" s="11"/>
      <c r="J279" s="11"/>
      <c r="K279" s="11"/>
      <c r="L279" s="11"/>
      <c r="M279" s="11"/>
      <c r="N279" s="11"/>
      <c r="O279" s="11"/>
      <c r="P279" s="11"/>
      <c r="Q279" s="11"/>
      <c r="R279" s="11"/>
      <c r="S279" s="11"/>
      <c r="T279" s="11"/>
      <c r="U279" s="11"/>
      <c r="V279" s="11"/>
      <c r="W279" s="11"/>
      <c r="X279" s="11"/>
      <c r="Y279" s="11"/>
      <c r="Z279" s="11"/>
      <c r="AA279" s="11"/>
      <c r="AB279" s="11"/>
      <c r="AC279" s="11"/>
      <c r="AD279" s="11"/>
      <c r="AE279" s="11"/>
      <c r="AF279" s="11"/>
      <c r="AG279" s="11"/>
      <c r="AH279" s="11"/>
      <c r="AI279" s="11"/>
      <c r="AJ279" s="11"/>
      <c r="AK279" s="11"/>
      <c r="AL279" s="11"/>
      <c r="AM279" s="11"/>
      <c r="AN279" s="11"/>
      <c r="AO279" s="11"/>
      <c r="AP279" s="11"/>
    </row>
    <row r="280" spans="2:42" x14ac:dyDescent="0.25">
      <c r="B280" s="217"/>
      <c r="C280" s="218"/>
      <c r="D280" s="218"/>
      <c r="E280" s="218"/>
      <c r="F280" s="982"/>
      <c r="G280" s="983"/>
      <c r="H280" s="11"/>
      <c r="I280" s="11"/>
      <c r="J280" s="11"/>
      <c r="K280" s="11"/>
      <c r="L280" s="11"/>
      <c r="M280" s="11"/>
      <c r="N280" s="11"/>
      <c r="O280" s="11"/>
      <c r="P280" s="11"/>
      <c r="Q280" s="11"/>
      <c r="R280" s="11"/>
      <c r="S280" s="11"/>
      <c r="T280" s="11"/>
      <c r="U280" s="11"/>
      <c r="V280" s="11"/>
      <c r="W280" s="11"/>
      <c r="X280" s="11"/>
      <c r="Y280" s="11"/>
      <c r="Z280" s="11"/>
      <c r="AA280" s="11"/>
      <c r="AB280" s="11"/>
      <c r="AC280" s="11"/>
      <c r="AD280" s="11"/>
      <c r="AE280" s="11"/>
      <c r="AF280" s="11"/>
      <c r="AG280" s="11"/>
      <c r="AH280" s="11"/>
      <c r="AI280" s="11"/>
      <c r="AJ280" s="11"/>
      <c r="AK280" s="11"/>
      <c r="AL280" s="11"/>
      <c r="AM280" s="11"/>
      <c r="AN280" s="11"/>
      <c r="AO280" s="11"/>
      <c r="AP280" s="11"/>
    </row>
    <row r="281" spans="2:42" x14ac:dyDescent="0.25">
      <c r="B281" s="217" t="s">
        <v>487</v>
      </c>
      <c r="C281" s="413"/>
      <c r="D281" s="269"/>
      <c r="E281" s="418">
        <v>0</v>
      </c>
      <c r="F281" s="982"/>
      <c r="G281" s="983"/>
      <c r="H281" s="11"/>
      <c r="I281" s="11"/>
      <c r="J281" s="11"/>
      <c r="K281" s="11"/>
      <c r="L281" s="11"/>
      <c r="M281" s="11"/>
      <c r="N281" s="11"/>
      <c r="O281" s="11"/>
      <c r="P281" s="11"/>
      <c r="Q281" s="11"/>
      <c r="R281" s="11"/>
      <c r="S281" s="11"/>
      <c r="T281" s="11"/>
      <c r="U281" s="11"/>
      <c r="V281" s="11"/>
      <c r="W281" s="11"/>
      <c r="X281" s="11"/>
      <c r="Y281" s="11"/>
      <c r="Z281" s="11"/>
      <c r="AA281" s="11"/>
      <c r="AB281" s="11"/>
      <c r="AC281" s="11"/>
      <c r="AD281" s="11"/>
      <c r="AE281" s="11"/>
      <c r="AF281" s="11"/>
      <c r="AG281" s="11"/>
      <c r="AH281" s="11"/>
      <c r="AI281" s="11"/>
      <c r="AJ281" s="11"/>
      <c r="AK281" s="11"/>
      <c r="AL281" s="11"/>
      <c r="AM281" s="11"/>
      <c r="AN281" s="11"/>
      <c r="AO281" s="11"/>
      <c r="AP281" s="11"/>
    </row>
    <row r="282" spans="2:42" x14ac:dyDescent="0.25">
      <c r="B282" s="217" t="s">
        <v>488</v>
      </c>
      <c r="C282" s="413"/>
      <c r="D282" s="269"/>
      <c r="E282" s="418">
        <v>0</v>
      </c>
      <c r="F282" s="982"/>
      <c r="G282" s="983"/>
      <c r="H282" s="11"/>
      <c r="I282" s="11"/>
      <c r="J282" s="11"/>
      <c r="K282" s="11"/>
      <c r="L282" s="11"/>
      <c r="M282" s="11"/>
      <c r="N282" s="11"/>
      <c r="O282" s="11"/>
      <c r="P282" s="11"/>
      <c r="Q282" s="11"/>
      <c r="R282" s="11"/>
      <c r="S282" s="11"/>
      <c r="T282" s="11"/>
      <c r="U282" s="11"/>
      <c r="V282" s="11"/>
      <c r="W282" s="11"/>
      <c r="X282" s="11"/>
      <c r="Y282" s="11"/>
      <c r="Z282" s="11"/>
      <c r="AA282" s="11"/>
      <c r="AB282" s="11"/>
      <c r="AC282" s="11"/>
      <c r="AD282" s="11"/>
      <c r="AE282" s="11"/>
      <c r="AF282" s="11"/>
      <c r="AG282" s="11"/>
      <c r="AH282" s="11"/>
      <c r="AI282" s="11"/>
      <c r="AJ282" s="11"/>
      <c r="AK282" s="11"/>
      <c r="AL282" s="11"/>
      <c r="AM282" s="11"/>
      <c r="AN282" s="11"/>
      <c r="AO282" s="11"/>
      <c r="AP282" s="11"/>
    </row>
    <row r="283" spans="2:42" x14ac:dyDescent="0.25">
      <c r="B283" s="217" t="s">
        <v>489</v>
      </c>
      <c r="C283" s="413"/>
      <c r="D283" s="269"/>
      <c r="E283" s="418">
        <v>0</v>
      </c>
      <c r="F283" s="982"/>
      <c r="G283" s="983"/>
      <c r="H283" s="11"/>
      <c r="I283" s="11"/>
      <c r="J283" s="11"/>
      <c r="K283" s="11"/>
      <c r="L283" s="11"/>
      <c r="M283" s="11"/>
      <c r="N283" s="11"/>
      <c r="O283" s="11"/>
      <c r="P283" s="11"/>
      <c r="Q283" s="11"/>
      <c r="R283" s="11"/>
      <c r="S283" s="11"/>
      <c r="T283" s="11"/>
      <c r="U283" s="11"/>
      <c r="V283" s="11"/>
      <c r="W283" s="11"/>
      <c r="X283" s="11"/>
      <c r="Y283" s="11"/>
      <c r="Z283" s="11"/>
      <c r="AA283" s="11"/>
      <c r="AB283" s="11"/>
      <c r="AC283" s="11"/>
      <c r="AD283" s="11"/>
      <c r="AE283" s="11"/>
      <c r="AF283" s="11"/>
      <c r="AG283" s="11"/>
      <c r="AH283" s="11"/>
      <c r="AI283" s="11"/>
      <c r="AJ283" s="11"/>
      <c r="AK283" s="11"/>
      <c r="AL283" s="11"/>
      <c r="AM283" s="11"/>
      <c r="AN283" s="11"/>
      <c r="AO283" s="11"/>
      <c r="AP283" s="11"/>
    </row>
    <row r="284" spans="2:42" x14ac:dyDescent="0.25">
      <c r="B284" s="217" t="s">
        <v>490</v>
      </c>
      <c r="C284" s="413"/>
      <c r="D284" s="269"/>
      <c r="E284" s="422">
        <v>0</v>
      </c>
      <c r="F284" s="982"/>
      <c r="G284" s="983"/>
      <c r="H284" s="11"/>
      <c r="I284" s="11"/>
      <c r="J284" s="11"/>
      <c r="K284" s="11"/>
      <c r="L284" s="11"/>
      <c r="M284" s="11"/>
      <c r="N284" s="11"/>
      <c r="O284" s="11"/>
      <c r="P284" s="11"/>
      <c r="Q284" s="11"/>
      <c r="R284" s="11"/>
      <c r="S284" s="11"/>
      <c r="T284" s="11"/>
      <c r="U284" s="11"/>
      <c r="V284" s="11"/>
      <c r="W284" s="11"/>
      <c r="X284" s="11"/>
      <c r="Y284" s="11"/>
      <c r="Z284" s="11"/>
      <c r="AA284" s="11"/>
      <c r="AB284" s="11"/>
      <c r="AC284" s="11"/>
      <c r="AD284" s="11"/>
      <c r="AE284" s="11"/>
      <c r="AF284" s="11"/>
      <c r="AG284" s="11"/>
      <c r="AH284" s="11"/>
      <c r="AI284" s="11"/>
      <c r="AJ284" s="11"/>
      <c r="AK284" s="11"/>
      <c r="AL284" s="11"/>
      <c r="AM284" s="11"/>
      <c r="AN284" s="11"/>
      <c r="AO284" s="11"/>
      <c r="AP284" s="11"/>
    </row>
    <row r="285" spans="2:42" x14ac:dyDescent="0.25">
      <c r="B285" s="217" t="s">
        <v>491</v>
      </c>
      <c r="C285" s="413"/>
      <c r="D285" s="269"/>
      <c r="E285" s="418">
        <v>0</v>
      </c>
      <c r="F285" s="982"/>
      <c r="G285" s="983"/>
      <c r="H285" s="11"/>
      <c r="I285" s="11"/>
      <c r="J285" s="11"/>
      <c r="K285" s="11"/>
      <c r="L285" s="11"/>
      <c r="M285" s="11"/>
      <c r="N285" s="11"/>
      <c r="O285" s="11"/>
      <c r="P285" s="11"/>
      <c r="Q285" s="11"/>
      <c r="R285" s="11"/>
      <c r="S285" s="11"/>
      <c r="T285" s="11"/>
      <c r="U285" s="11"/>
      <c r="V285" s="11"/>
      <c r="W285" s="11"/>
      <c r="X285" s="11"/>
      <c r="Y285" s="11"/>
      <c r="Z285" s="11"/>
      <c r="AA285" s="11"/>
      <c r="AB285" s="11"/>
      <c r="AC285" s="11"/>
      <c r="AD285" s="11"/>
      <c r="AE285" s="11"/>
      <c r="AF285" s="11"/>
      <c r="AG285" s="11"/>
      <c r="AH285" s="11"/>
      <c r="AI285" s="11"/>
      <c r="AJ285" s="11"/>
      <c r="AK285" s="11"/>
      <c r="AL285" s="11"/>
      <c r="AM285" s="11"/>
      <c r="AN285" s="11"/>
      <c r="AO285" s="11"/>
      <c r="AP285" s="11"/>
    </row>
    <row r="286" spans="2:42" x14ac:dyDescent="0.25">
      <c r="B286" s="217" t="s">
        <v>492</v>
      </c>
      <c r="C286" s="413"/>
      <c r="D286" s="269"/>
      <c r="E286" s="418">
        <v>0</v>
      </c>
      <c r="F286" s="982"/>
      <c r="G286" s="983"/>
      <c r="H286" s="11"/>
      <c r="I286" s="11"/>
      <c r="J286" s="11"/>
      <c r="K286" s="11"/>
      <c r="L286" s="11"/>
      <c r="M286" s="11"/>
      <c r="N286" s="11"/>
      <c r="O286" s="11"/>
      <c r="P286" s="11"/>
      <c r="Q286" s="11"/>
      <c r="R286" s="11"/>
      <c r="S286" s="11"/>
      <c r="T286" s="11"/>
      <c r="U286" s="11"/>
      <c r="V286" s="11"/>
      <c r="W286" s="11"/>
      <c r="X286" s="11"/>
      <c r="Y286" s="11"/>
      <c r="Z286" s="11"/>
      <c r="AA286" s="11"/>
      <c r="AB286" s="11"/>
      <c r="AC286" s="11"/>
      <c r="AD286" s="11"/>
      <c r="AE286" s="11"/>
      <c r="AF286" s="11"/>
      <c r="AG286" s="11"/>
      <c r="AH286" s="11"/>
      <c r="AI286" s="11"/>
      <c r="AJ286" s="11"/>
      <c r="AK286" s="11"/>
      <c r="AL286" s="11"/>
      <c r="AM286" s="11"/>
      <c r="AN286" s="11"/>
      <c r="AO286" s="11"/>
      <c r="AP286" s="11"/>
    </row>
    <row r="287" spans="2:42" x14ac:dyDescent="0.25">
      <c r="B287" s="217" t="s">
        <v>493</v>
      </c>
      <c r="C287" s="413"/>
      <c r="D287" s="269"/>
      <c r="E287" s="418">
        <v>0</v>
      </c>
      <c r="F287" s="982"/>
      <c r="G287" s="983"/>
      <c r="H287" s="11"/>
      <c r="I287" s="11"/>
      <c r="J287" s="11"/>
      <c r="K287" s="11"/>
      <c r="L287" s="11"/>
      <c r="M287" s="11"/>
      <c r="N287" s="11"/>
      <c r="O287" s="11"/>
      <c r="P287" s="11"/>
      <c r="Q287" s="11"/>
      <c r="R287" s="11"/>
      <c r="S287" s="11"/>
      <c r="T287" s="11"/>
      <c r="U287" s="11"/>
      <c r="V287" s="11"/>
      <c r="W287" s="11"/>
      <c r="X287" s="11"/>
      <c r="Y287" s="11"/>
      <c r="Z287" s="11"/>
      <c r="AA287" s="11"/>
      <c r="AB287" s="11"/>
      <c r="AC287" s="11"/>
      <c r="AD287" s="11"/>
      <c r="AE287" s="11"/>
      <c r="AF287" s="11"/>
      <c r="AG287" s="11"/>
      <c r="AH287" s="11"/>
      <c r="AI287" s="11"/>
      <c r="AJ287" s="11"/>
      <c r="AK287" s="11"/>
      <c r="AL287" s="11"/>
      <c r="AM287" s="11"/>
      <c r="AN287" s="11"/>
      <c r="AO287" s="11"/>
      <c r="AP287" s="11"/>
    </row>
    <row r="288" spans="2:42" x14ac:dyDescent="0.25">
      <c r="B288" s="217" t="s">
        <v>494</v>
      </c>
      <c r="C288" s="413"/>
      <c r="D288" s="269"/>
      <c r="E288" s="418">
        <v>0</v>
      </c>
      <c r="F288" s="982"/>
      <c r="G288" s="983"/>
      <c r="H288" s="11"/>
      <c r="I288" s="11"/>
      <c r="J288" s="11"/>
      <c r="K288" s="11"/>
      <c r="L288" s="11"/>
      <c r="M288" s="11"/>
      <c r="N288" s="11"/>
      <c r="O288" s="11"/>
      <c r="P288" s="11"/>
      <c r="Q288" s="11"/>
      <c r="R288" s="11"/>
      <c r="S288" s="11"/>
      <c r="T288" s="11"/>
      <c r="U288" s="11"/>
      <c r="V288" s="11"/>
      <c r="W288" s="11"/>
      <c r="X288" s="11"/>
      <c r="Y288" s="11"/>
      <c r="Z288" s="11"/>
      <c r="AA288" s="11"/>
      <c r="AB288" s="11"/>
      <c r="AC288" s="11"/>
      <c r="AD288" s="11"/>
      <c r="AE288" s="11"/>
      <c r="AF288" s="11"/>
      <c r="AG288" s="11"/>
      <c r="AH288" s="11"/>
      <c r="AI288" s="11"/>
      <c r="AJ288" s="11"/>
      <c r="AK288" s="11"/>
      <c r="AL288" s="11"/>
      <c r="AM288" s="11"/>
      <c r="AN288" s="11"/>
      <c r="AO288" s="11"/>
      <c r="AP288" s="11"/>
    </row>
    <row r="289" spans="1:42" x14ac:dyDescent="0.25">
      <c r="A289" s="207"/>
      <c r="B289" s="276"/>
      <c r="C289" s="221"/>
      <c r="D289" s="259"/>
      <c r="E289" s="238"/>
      <c r="F289" s="982"/>
      <c r="G289" s="983"/>
      <c r="H289" s="11"/>
      <c r="I289" s="11"/>
      <c r="J289" s="11"/>
      <c r="K289" s="11"/>
      <c r="L289" s="11"/>
      <c r="M289" s="11"/>
      <c r="N289" s="11"/>
      <c r="O289" s="11"/>
      <c r="P289" s="11"/>
      <c r="Q289" s="11"/>
      <c r="R289" s="11"/>
      <c r="S289" s="11"/>
      <c r="T289" s="11"/>
      <c r="U289" s="11"/>
      <c r="V289" s="11"/>
      <c r="W289" s="11"/>
      <c r="X289" s="11"/>
      <c r="Y289" s="11"/>
      <c r="Z289" s="11"/>
      <c r="AA289" s="11"/>
      <c r="AB289" s="11"/>
      <c r="AC289" s="11"/>
      <c r="AD289" s="11"/>
      <c r="AE289" s="11"/>
      <c r="AF289" s="11"/>
      <c r="AG289" s="11"/>
      <c r="AH289" s="11"/>
      <c r="AI289" s="11"/>
      <c r="AJ289" s="11"/>
      <c r="AK289" s="11"/>
      <c r="AL289" s="11"/>
      <c r="AM289" s="11"/>
      <c r="AN289" s="11"/>
      <c r="AO289" s="11"/>
      <c r="AP289" s="11"/>
    </row>
    <row r="290" spans="1:42" x14ac:dyDescent="0.25">
      <c r="B290" s="276" t="s">
        <v>495</v>
      </c>
      <c r="C290" s="218"/>
      <c r="D290" s="218"/>
      <c r="E290" s="216">
        <f>SUM(E281:E288)</f>
        <v>0</v>
      </c>
      <c r="F290" s="982"/>
      <c r="G290" s="983"/>
      <c r="H290" s="11"/>
      <c r="I290" s="11"/>
      <c r="J290" s="11"/>
      <c r="K290" s="11"/>
      <c r="L290" s="11"/>
      <c r="M290" s="11"/>
      <c r="N290" s="11"/>
      <c r="O290" s="11"/>
      <c r="P290" s="11"/>
      <c r="Q290" s="11"/>
      <c r="R290" s="11"/>
      <c r="S290" s="11"/>
      <c r="T290" s="11"/>
      <c r="U290" s="11"/>
      <c r="V290" s="11"/>
      <c r="W290" s="11"/>
      <c r="X290" s="11"/>
      <c r="Y290" s="11"/>
      <c r="Z290" s="11"/>
      <c r="AA290" s="11"/>
      <c r="AB290" s="11"/>
      <c r="AC290" s="11"/>
      <c r="AD290" s="11"/>
      <c r="AE290" s="11"/>
      <c r="AF290" s="11"/>
      <c r="AG290" s="11"/>
      <c r="AH290" s="11"/>
      <c r="AI290" s="11"/>
      <c r="AJ290" s="11"/>
      <c r="AK290" s="11"/>
      <c r="AL290" s="11"/>
      <c r="AM290" s="11"/>
      <c r="AN290" s="11"/>
      <c r="AO290" s="11"/>
      <c r="AP290" s="11"/>
    </row>
    <row r="291" spans="1:42" x14ac:dyDescent="0.25">
      <c r="B291" s="217"/>
      <c r="C291" s="218"/>
      <c r="D291" s="218"/>
      <c r="E291" s="218"/>
      <c r="F291" s="982"/>
      <c r="G291" s="983"/>
      <c r="H291" s="11"/>
      <c r="I291" s="11"/>
      <c r="J291" s="11"/>
      <c r="K291" s="11"/>
      <c r="L291" s="11"/>
      <c r="M291" s="11"/>
      <c r="N291" s="11"/>
      <c r="O291" s="11"/>
      <c r="P291" s="11"/>
      <c r="Q291" s="11"/>
      <c r="R291" s="11"/>
      <c r="S291" s="11"/>
      <c r="T291" s="11"/>
      <c r="U291" s="11"/>
      <c r="V291" s="11"/>
      <c r="W291" s="11"/>
      <c r="X291" s="11"/>
      <c r="Y291" s="11"/>
      <c r="Z291" s="11"/>
      <c r="AA291" s="11"/>
      <c r="AB291" s="11"/>
      <c r="AC291" s="11"/>
      <c r="AD291" s="11"/>
      <c r="AE291" s="11"/>
      <c r="AF291" s="11"/>
      <c r="AG291" s="11"/>
      <c r="AH291" s="11"/>
      <c r="AI291" s="11"/>
      <c r="AJ291" s="11"/>
      <c r="AK291" s="11"/>
      <c r="AL291" s="11"/>
      <c r="AM291" s="11"/>
      <c r="AN291" s="11"/>
      <c r="AO291" s="11"/>
      <c r="AP291" s="11"/>
    </row>
    <row r="292" spans="1:42" ht="15.6" x14ac:dyDescent="0.3">
      <c r="B292" s="223" t="s">
        <v>642</v>
      </c>
      <c r="C292" s="224"/>
      <c r="D292" s="224"/>
      <c r="E292" s="264">
        <f>E290+E279+E277+E275</f>
        <v>0</v>
      </c>
      <c r="F292" s="224"/>
      <c r="G292" s="270"/>
      <c r="H292" s="39" t="s">
        <v>413</v>
      </c>
      <c r="I292" s="11"/>
      <c r="J292" s="11"/>
      <c r="K292" s="11"/>
      <c r="L292" s="11"/>
      <c r="M292" s="11"/>
      <c r="N292" s="11"/>
      <c r="O292" s="11"/>
      <c r="P292" s="11"/>
      <c r="Q292" s="11"/>
      <c r="R292" s="11"/>
      <c r="S292" s="11"/>
      <c r="T292" s="11"/>
      <c r="U292" s="11"/>
      <c r="V292" s="11"/>
      <c r="W292" s="11"/>
      <c r="X292" s="11"/>
      <c r="Y292" s="11"/>
      <c r="Z292" s="11"/>
      <c r="AA292" s="11"/>
      <c r="AB292" s="11"/>
      <c r="AC292" s="11"/>
      <c r="AD292" s="11"/>
      <c r="AE292" s="11"/>
      <c r="AF292" s="11"/>
      <c r="AG292" s="11"/>
      <c r="AH292" s="11"/>
      <c r="AI292" s="11"/>
      <c r="AJ292" s="11"/>
      <c r="AK292" s="11"/>
      <c r="AL292" s="11"/>
      <c r="AM292" s="11"/>
      <c r="AN292" s="11"/>
      <c r="AO292" s="11"/>
      <c r="AP292" s="11"/>
    </row>
    <row r="293" spans="1:42" x14ac:dyDescent="0.25">
      <c r="B293" s="978"/>
      <c r="C293" s="978"/>
      <c r="D293" s="978"/>
      <c r="E293" s="978"/>
      <c r="F293" s="978"/>
      <c r="G293" s="978"/>
      <c r="H293" s="11"/>
      <c r="I293" s="11"/>
      <c r="J293" s="11"/>
      <c r="K293" s="11"/>
      <c r="L293" s="11"/>
      <c r="M293" s="11"/>
      <c r="N293" s="11"/>
      <c r="O293" s="11"/>
      <c r="P293" s="11"/>
      <c r="Q293" s="11"/>
      <c r="R293" s="11"/>
      <c r="S293" s="11"/>
      <c r="T293" s="11"/>
      <c r="U293" s="11"/>
      <c r="V293" s="11"/>
      <c r="W293" s="11"/>
      <c r="X293" s="11"/>
      <c r="Y293" s="11"/>
      <c r="Z293" s="11"/>
      <c r="AA293" s="11"/>
      <c r="AB293" s="11"/>
      <c r="AC293" s="11"/>
      <c r="AD293" s="11"/>
      <c r="AE293" s="11"/>
      <c r="AF293" s="11"/>
      <c r="AG293" s="11"/>
      <c r="AH293" s="11"/>
      <c r="AI293" s="11"/>
      <c r="AJ293" s="11"/>
      <c r="AK293" s="11"/>
      <c r="AL293" s="11"/>
      <c r="AM293" s="11"/>
      <c r="AN293" s="11"/>
      <c r="AO293" s="11"/>
      <c r="AP293" s="11"/>
    </row>
    <row r="294" spans="1:42" ht="21" x14ac:dyDescent="0.25">
      <c r="B294" s="1004" t="s">
        <v>57</v>
      </c>
      <c r="C294" s="1005"/>
      <c r="D294" s="1005"/>
      <c r="E294" s="1005"/>
      <c r="F294" s="1005"/>
      <c r="G294" s="1006"/>
      <c r="H294" s="11"/>
      <c r="I294" s="11"/>
      <c r="J294" s="11"/>
      <c r="K294" s="11"/>
      <c r="L294" s="11"/>
      <c r="M294" s="11"/>
      <c r="N294" s="11"/>
      <c r="O294" s="11"/>
      <c r="P294" s="11"/>
      <c r="Q294" s="11"/>
      <c r="R294" s="11"/>
      <c r="S294" s="11"/>
      <c r="T294" s="11"/>
      <c r="U294" s="11"/>
      <c r="V294" s="11"/>
      <c r="W294" s="11"/>
      <c r="X294" s="11"/>
      <c r="Y294" s="11"/>
      <c r="Z294" s="11"/>
      <c r="AA294" s="11"/>
      <c r="AB294" s="11"/>
      <c r="AC294" s="11"/>
      <c r="AD294" s="11"/>
      <c r="AE294" s="11"/>
      <c r="AF294" s="11"/>
      <c r="AG294" s="11"/>
      <c r="AH294" s="11"/>
      <c r="AI294" s="11"/>
      <c r="AJ294" s="11"/>
      <c r="AK294" s="11"/>
      <c r="AL294" s="11"/>
      <c r="AM294" s="11"/>
      <c r="AN294" s="11"/>
      <c r="AO294" s="11"/>
      <c r="AP294" s="11"/>
    </row>
    <row r="295" spans="1:42" x14ac:dyDescent="0.25">
      <c r="B295" s="978"/>
      <c r="C295" s="978"/>
      <c r="D295" s="978"/>
      <c r="E295" s="978"/>
      <c r="F295" s="978"/>
      <c r="G295" s="978"/>
      <c r="H295" s="11"/>
      <c r="I295" s="11"/>
      <c r="J295" s="11"/>
      <c r="K295" s="11"/>
      <c r="L295" s="11"/>
      <c r="M295" s="11"/>
      <c r="N295" s="11"/>
      <c r="O295" s="11"/>
      <c r="P295" s="11"/>
      <c r="Q295" s="11"/>
      <c r="R295" s="11"/>
      <c r="S295" s="11"/>
      <c r="T295" s="11"/>
      <c r="U295" s="11"/>
      <c r="V295" s="11"/>
      <c r="W295" s="11"/>
      <c r="X295" s="11"/>
      <c r="Y295" s="11"/>
      <c r="Z295" s="11"/>
      <c r="AA295" s="11"/>
      <c r="AB295" s="11"/>
      <c r="AC295" s="11"/>
      <c r="AD295" s="11"/>
      <c r="AE295" s="11"/>
      <c r="AF295" s="11"/>
      <c r="AG295" s="11"/>
      <c r="AH295" s="11"/>
      <c r="AI295" s="11"/>
      <c r="AJ295" s="11"/>
      <c r="AK295" s="11"/>
      <c r="AL295" s="11"/>
      <c r="AM295" s="11"/>
      <c r="AN295" s="11"/>
      <c r="AO295" s="11"/>
      <c r="AP295" s="11"/>
    </row>
    <row r="296" spans="1:42" x14ac:dyDescent="0.25">
      <c r="B296" s="279" t="s">
        <v>435</v>
      </c>
      <c r="C296" s="279" t="s">
        <v>602</v>
      </c>
      <c r="D296" s="279" t="s">
        <v>433</v>
      </c>
      <c r="E296" s="279" t="s">
        <v>434</v>
      </c>
      <c r="F296" s="279" t="s">
        <v>124</v>
      </c>
      <c r="G296" s="279" t="s">
        <v>394</v>
      </c>
      <c r="H296" s="11"/>
      <c r="I296" s="11"/>
      <c r="J296" s="11"/>
      <c r="K296" s="11"/>
      <c r="L296" s="11"/>
      <c r="M296" s="11"/>
      <c r="N296" s="11"/>
      <c r="O296" s="11"/>
      <c r="P296" s="11"/>
      <c r="Q296" s="11"/>
      <c r="R296" s="11"/>
      <c r="S296" s="11"/>
      <c r="T296" s="11"/>
      <c r="U296" s="11"/>
      <c r="V296" s="11"/>
      <c r="W296" s="11"/>
      <c r="X296" s="11"/>
      <c r="Y296" s="11"/>
      <c r="Z296" s="11"/>
      <c r="AA296" s="11"/>
      <c r="AB296" s="11"/>
      <c r="AC296" s="11"/>
      <c r="AD296" s="11"/>
      <c r="AE296" s="11"/>
      <c r="AF296" s="11"/>
      <c r="AG296" s="11"/>
      <c r="AH296" s="11"/>
      <c r="AI296" s="11"/>
      <c r="AJ296" s="11"/>
      <c r="AK296" s="11"/>
      <c r="AL296" s="11"/>
      <c r="AM296" s="11"/>
      <c r="AN296" s="11"/>
      <c r="AO296" s="11"/>
      <c r="AP296" s="11"/>
    </row>
    <row r="297" spans="1:42" ht="15.6" x14ac:dyDescent="0.25">
      <c r="B297" s="281" t="s">
        <v>58</v>
      </c>
      <c r="C297" s="418">
        <v>0</v>
      </c>
      <c r="D297" s="282">
        <f>C297*General!$C$9</f>
        <v>0</v>
      </c>
      <c r="E297" s="418">
        <v>0</v>
      </c>
      <c r="F297" s="226">
        <f>SUM(C297:E297)</f>
        <v>0</v>
      </c>
      <c r="G297" s="634"/>
      <c r="H297" s="11"/>
      <c r="I297" s="11"/>
      <c r="J297" s="11"/>
      <c r="K297" s="11"/>
      <c r="L297" s="11"/>
      <c r="M297" s="11"/>
      <c r="N297" s="11"/>
      <c r="O297" s="11"/>
      <c r="P297" s="11"/>
      <c r="Q297" s="11"/>
      <c r="R297" s="11"/>
      <c r="S297" s="11"/>
      <c r="T297" s="11"/>
      <c r="U297" s="11"/>
      <c r="V297" s="11"/>
      <c r="W297" s="11"/>
      <c r="X297" s="11"/>
      <c r="Y297" s="11"/>
      <c r="Z297" s="11"/>
      <c r="AA297" s="11"/>
      <c r="AB297" s="11"/>
      <c r="AC297" s="11"/>
      <c r="AD297" s="11"/>
      <c r="AE297" s="11"/>
      <c r="AF297" s="11"/>
      <c r="AG297" s="11"/>
      <c r="AH297" s="11"/>
      <c r="AI297" s="11"/>
      <c r="AJ297" s="11"/>
      <c r="AK297" s="11"/>
      <c r="AL297" s="11"/>
      <c r="AM297" s="11"/>
      <c r="AN297" s="11"/>
      <c r="AO297" s="11"/>
      <c r="AP297" s="11"/>
    </row>
    <row r="298" spans="1:42" ht="15.6" x14ac:dyDescent="0.25">
      <c r="B298" s="281" t="s">
        <v>59</v>
      </c>
      <c r="C298" s="418">
        <v>0</v>
      </c>
      <c r="D298" s="282">
        <f>C298*General!$C$9</f>
        <v>0</v>
      </c>
      <c r="E298" s="418">
        <v>0</v>
      </c>
      <c r="F298" s="226">
        <f t="shared" ref="F298:F302" si="8">SUM(C298:E298)</f>
        <v>0</v>
      </c>
      <c r="G298" s="635"/>
      <c r="H298" s="11"/>
      <c r="I298" s="11"/>
      <c r="J298" s="11"/>
      <c r="K298" s="11"/>
      <c r="L298" s="11"/>
      <c r="M298" s="11"/>
      <c r="N298" s="11"/>
      <c r="O298" s="11"/>
      <c r="P298" s="11"/>
      <c r="Q298" s="11"/>
      <c r="R298" s="11"/>
      <c r="S298" s="11"/>
      <c r="T298" s="11"/>
      <c r="U298" s="11"/>
      <c r="V298" s="11"/>
      <c r="W298" s="11"/>
      <c r="X298" s="11"/>
      <c r="Y298" s="11"/>
      <c r="Z298" s="11"/>
      <c r="AA298" s="11"/>
      <c r="AB298" s="11"/>
      <c r="AC298" s="11"/>
      <c r="AD298" s="11"/>
      <c r="AE298" s="11"/>
      <c r="AF298" s="11"/>
      <c r="AG298" s="11"/>
      <c r="AH298" s="11"/>
      <c r="AI298" s="11"/>
      <c r="AJ298" s="11"/>
      <c r="AK298" s="11"/>
      <c r="AL298" s="11"/>
      <c r="AM298" s="11"/>
      <c r="AN298" s="11"/>
      <c r="AO298" s="11"/>
      <c r="AP298" s="11"/>
    </row>
    <row r="299" spans="1:42" ht="15.6" x14ac:dyDescent="0.25">
      <c r="B299" s="281" t="s">
        <v>60</v>
      </c>
      <c r="C299" s="418">
        <v>0</v>
      </c>
      <c r="D299" s="282">
        <f>C299*General!$C$9</f>
        <v>0</v>
      </c>
      <c r="E299" s="418">
        <v>0</v>
      </c>
      <c r="F299" s="226">
        <f t="shared" si="8"/>
        <v>0</v>
      </c>
      <c r="G299" s="635"/>
      <c r="H299" s="11"/>
      <c r="I299" s="11"/>
      <c r="J299" s="11"/>
      <c r="K299" s="11"/>
      <c r="L299" s="11"/>
      <c r="M299" s="11"/>
      <c r="N299" s="11"/>
      <c r="O299" s="11"/>
      <c r="P299" s="11"/>
      <c r="Q299" s="11"/>
      <c r="R299" s="11"/>
      <c r="S299" s="11"/>
      <c r="T299" s="11"/>
      <c r="U299" s="11"/>
      <c r="V299" s="11"/>
      <c r="W299" s="11"/>
      <c r="X299" s="11"/>
      <c r="Y299" s="11"/>
      <c r="Z299" s="11"/>
      <c r="AA299" s="11"/>
      <c r="AB299" s="11"/>
      <c r="AC299" s="11"/>
      <c r="AD299" s="11"/>
      <c r="AE299" s="11"/>
      <c r="AF299" s="11"/>
      <c r="AG299" s="11"/>
      <c r="AH299" s="11"/>
      <c r="AI299" s="11"/>
      <c r="AJ299" s="11"/>
      <c r="AK299" s="11"/>
      <c r="AL299" s="11"/>
      <c r="AM299" s="11"/>
      <c r="AN299" s="11"/>
      <c r="AO299" s="11"/>
      <c r="AP299" s="11"/>
    </row>
    <row r="300" spans="1:42" ht="15.6" x14ac:dyDescent="0.25">
      <c r="B300" s="281" t="s">
        <v>61</v>
      </c>
      <c r="C300" s="418">
        <v>0</v>
      </c>
      <c r="D300" s="282">
        <f>C300*General!$C$9</f>
        <v>0</v>
      </c>
      <c r="E300" s="418">
        <v>0</v>
      </c>
      <c r="F300" s="226">
        <f t="shared" si="8"/>
        <v>0</v>
      </c>
      <c r="G300" s="635"/>
      <c r="H300" s="11"/>
      <c r="I300" s="11"/>
      <c r="J300" s="11"/>
      <c r="K300" s="11"/>
      <c r="L300" s="11"/>
      <c r="M300" s="11"/>
      <c r="N300" s="11"/>
      <c r="O300" s="11"/>
      <c r="P300" s="11"/>
      <c r="Q300" s="11"/>
      <c r="R300" s="11"/>
      <c r="S300" s="11"/>
      <c r="T300" s="11"/>
      <c r="U300" s="11"/>
      <c r="V300" s="11"/>
      <c r="W300" s="11"/>
      <c r="X300" s="11"/>
      <c r="Y300" s="11"/>
      <c r="Z300" s="11"/>
      <c r="AA300" s="11"/>
      <c r="AB300" s="11"/>
      <c r="AC300" s="11"/>
      <c r="AD300" s="11"/>
      <c r="AE300" s="11"/>
      <c r="AF300" s="11"/>
      <c r="AG300" s="11"/>
      <c r="AH300" s="11"/>
      <c r="AI300" s="11"/>
      <c r="AJ300" s="11"/>
      <c r="AK300" s="11"/>
      <c r="AL300" s="11"/>
      <c r="AM300" s="11"/>
      <c r="AN300" s="11"/>
      <c r="AO300" s="11"/>
      <c r="AP300" s="11"/>
    </row>
    <row r="301" spans="1:42" ht="15.6" x14ac:dyDescent="0.25">
      <c r="B301" s="281" t="s">
        <v>62</v>
      </c>
      <c r="C301" s="418">
        <v>0</v>
      </c>
      <c r="D301" s="282">
        <f>C301*General!$C$9</f>
        <v>0</v>
      </c>
      <c r="E301" s="418">
        <v>0</v>
      </c>
      <c r="F301" s="226">
        <f t="shared" si="8"/>
        <v>0</v>
      </c>
      <c r="G301" s="635"/>
      <c r="H301" s="11"/>
      <c r="I301" s="11"/>
      <c r="J301" s="11"/>
      <c r="K301" s="11"/>
      <c r="L301" s="11"/>
      <c r="M301" s="11"/>
      <c r="N301" s="11"/>
      <c r="O301" s="11"/>
      <c r="P301" s="11"/>
      <c r="Q301" s="11"/>
      <c r="R301" s="11"/>
      <c r="S301" s="11"/>
      <c r="T301" s="11"/>
      <c r="U301" s="11"/>
      <c r="V301" s="11"/>
      <c r="W301" s="11"/>
      <c r="X301" s="11"/>
      <c r="Y301" s="11"/>
      <c r="Z301" s="11"/>
      <c r="AA301" s="11"/>
      <c r="AB301" s="11"/>
      <c r="AC301" s="11"/>
      <c r="AD301" s="11"/>
      <c r="AE301" s="11"/>
      <c r="AF301" s="11"/>
      <c r="AG301" s="11"/>
      <c r="AH301" s="11"/>
      <c r="AI301" s="11"/>
      <c r="AJ301" s="11"/>
      <c r="AK301" s="11"/>
      <c r="AL301" s="11"/>
      <c r="AM301" s="11"/>
      <c r="AN301" s="11"/>
      <c r="AO301" s="11"/>
      <c r="AP301" s="11"/>
    </row>
    <row r="302" spans="1:42" ht="15.6" x14ac:dyDescent="0.25">
      <c r="B302" s="281" t="s">
        <v>63</v>
      </c>
      <c r="C302" s="418">
        <v>0</v>
      </c>
      <c r="D302" s="282">
        <f>C302*General!$C$9</f>
        <v>0</v>
      </c>
      <c r="E302" s="418">
        <v>0</v>
      </c>
      <c r="F302" s="226">
        <f t="shared" si="8"/>
        <v>0</v>
      </c>
      <c r="G302" s="635"/>
      <c r="H302" s="11"/>
      <c r="I302" s="11"/>
      <c r="J302" s="11"/>
      <c r="K302" s="11"/>
      <c r="L302" s="11"/>
      <c r="M302" s="11"/>
      <c r="N302" s="11"/>
      <c r="O302" s="11"/>
      <c r="P302" s="11"/>
      <c r="Q302" s="11"/>
      <c r="R302" s="11"/>
      <c r="S302" s="11"/>
      <c r="T302" s="11"/>
      <c r="U302" s="11"/>
      <c r="V302" s="11"/>
      <c r="W302" s="11"/>
      <c r="X302" s="11"/>
      <c r="Y302" s="11"/>
      <c r="Z302" s="11"/>
      <c r="AA302" s="11"/>
      <c r="AB302" s="11"/>
      <c r="AC302" s="11"/>
      <c r="AD302" s="11"/>
      <c r="AE302" s="11"/>
      <c r="AF302" s="11"/>
      <c r="AG302" s="11"/>
      <c r="AH302" s="11"/>
      <c r="AI302" s="11"/>
      <c r="AJ302" s="11"/>
      <c r="AK302" s="11"/>
      <c r="AL302" s="11"/>
      <c r="AM302" s="11"/>
      <c r="AN302" s="11"/>
      <c r="AO302" s="11"/>
      <c r="AP302" s="11"/>
    </row>
    <row r="303" spans="1:42" ht="15.6" x14ac:dyDescent="0.3">
      <c r="B303" s="285" t="s">
        <v>436</v>
      </c>
      <c r="C303" s="286"/>
      <c r="D303" s="286"/>
      <c r="E303" s="286"/>
      <c r="F303" s="226">
        <f>SUM(F297:F302)</f>
        <v>0</v>
      </c>
      <c r="G303" s="636"/>
      <c r="H303" s="39" t="s">
        <v>413</v>
      </c>
      <c r="I303" s="11"/>
      <c r="J303" s="11"/>
      <c r="K303" s="11"/>
      <c r="L303" s="11"/>
      <c r="M303" s="11"/>
      <c r="N303" s="11"/>
      <c r="O303" s="11"/>
      <c r="P303" s="11"/>
      <c r="Q303" s="11"/>
      <c r="R303" s="11"/>
      <c r="S303" s="11"/>
      <c r="T303" s="11"/>
      <c r="U303" s="11"/>
      <c r="V303" s="11"/>
      <c r="W303" s="11"/>
      <c r="X303" s="11"/>
      <c r="Y303" s="11"/>
      <c r="Z303" s="11"/>
      <c r="AA303" s="11"/>
      <c r="AB303" s="11"/>
      <c r="AC303" s="11"/>
      <c r="AD303" s="11"/>
      <c r="AE303" s="11"/>
      <c r="AF303" s="11"/>
      <c r="AG303" s="11"/>
      <c r="AH303" s="11"/>
      <c r="AI303" s="11"/>
      <c r="AJ303" s="11"/>
      <c r="AK303" s="11"/>
      <c r="AL303" s="11"/>
      <c r="AM303" s="11"/>
      <c r="AN303" s="11"/>
      <c r="AO303" s="11"/>
      <c r="AP303" s="11"/>
    </row>
    <row r="304" spans="1:42" x14ac:dyDescent="0.25">
      <c r="B304" s="978"/>
      <c r="C304" s="978"/>
      <c r="D304" s="978"/>
      <c r="E304" s="978"/>
      <c r="F304" s="978"/>
      <c r="G304" s="978"/>
      <c r="H304" s="11"/>
      <c r="I304" s="11"/>
      <c r="J304" s="11"/>
      <c r="K304" s="11"/>
      <c r="L304" s="11"/>
      <c r="M304" s="11"/>
      <c r="N304" s="11"/>
      <c r="O304" s="11"/>
      <c r="P304" s="11"/>
      <c r="Q304" s="11"/>
      <c r="R304" s="11"/>
      <c r="S304" s="11"/>
      <c r="T304" s="11"/>
      <c r="U304" s="11"/>
      <c r="V304" s="11"/>
      <c r="W304" s="11"/>
      <c r="X304" s="11"/>
      <c r="Y304" s="11"/>
      <c r="Z304" s="11"/>
      <c r="AA304" s="11"/>
      <c r="AB304" s="11"/>
      <c r="AC304" s="11"/>
      <c r="AD304" s="11"/>
      <c r="AE304" s="11"/>
      <c r="AF304" s="11"/>
      <c r="AG304" s="11"/>
      <c r="AH304" s="11"/>
      <c r="AI304" s="11"/>
      <c r="AJ304" s="11"/>
      <c r="AK304" s="11"/>
      <c r="AL304" s="11"/>
      <c r="AM304" s="11"/>
      <c r="AN304" s="11"/>
      <c r="AO304" s="11"/>
      <c r="AP304" s="11"/>
    </row>
    <row r="305" spans="2:42" ht="21" x14ac:dyDescent="0.25">
      <c r="B305" s="1004" t="s">
        <v>503</v>
      </c>
      <c r="C305" s="1005"/>
      <c r="D305" s="1005"/>
      <c r="E305" s="1005"/>
      <c r="F305" s="1005"/>
      <c r="G305" s="1006"/>
      <c r="H305" s="11"/>
      <c r="I305" s="11"/>
      <c r="J305" s="11"/>
      <c r="K305" s="11"/>
      <c r="L305" s="11"/>
      <c r="M305" s="11"/>
      <c r="N305" s="11"/>
      <c r="O305" s="11"/>
      <c r="P305" s="11"/>
      <c r="Q305" s="11"/>
      <c r="R305" s="11"/>
      <c r="S305" s="11"/>
      <c r="T305" s="11"/>
      <c r="U305" s="11"/>
      <c r="V305" s="11"/>
      <c r="W305" s="11"/>
      <c r="X305" s="11"/>
      <c r="Y305" s="11"/>
      <c r="Z305" s="11"/>
      <c r="AA305" s="11"/>
      <c r="AB305" s="11"/>
      <c r="AC305" s="11"/>
      <c r="AD305" s="11"/>
      <c r="AE305" s="11"/>
      <c r="AF305" s="11"/>
      <c r="AG305" s="11"/>
      <c r="AH305" s="11"/>
      <c r="AI305" s="11"/>
      <c r="AJ305" s="11"/>
      <c r="AK305" s="11"/>
      <c r="AL305" s="11"/>
      <c r="AM305" s="11"/>
      <c r="AN305" s="11"/>
      <c r="AO305" s="11"/>
      <c r="AP305" s="11"/>
    </row>
    <row r="306" spans="2:42" x14ac:dyDescent="0.25">
      <c r="B306" s="978"/>
      <c r="C306" s="978"/>
      <c r="D306" s="978"/>
      <c r="E306" s="978"/>
      <c r="F306" s="978"/>
      <c r="G306" s="978"/>
      <c r="H306" s="11"/>
      <c r="I306" s="11"/>
      <c r="J306" s="11"/>
      <c r="K306" s="11"/>
      <c r="L306" s="11"/>
      <c r="M306" s="11"/>
      <c r="N306" s="11"/>
      <c r="O306" s="11"/>
      <c r="P306" s="11"/>
      <c r="Q306" s="11"/>
      <c r="R306" s="11"/>
      <c r="S306" s="11"/>
      <c r="T306" s="11"/>
      <c r="U306" s="11"/>
      <c r="V306" s="11"/>
      <c r="W306" s="11"/>
      <c r="X306" s="11"/>
      <c r="Y306" s="11"/>
      <c r="Z306" s="11"/>
      <c r="AA306" s="11"/>
      <c r="AB306" s="11"/>
      <c r="AC306" s="11"/>
      <c r="AD306" s="11"/>
      <c r="AE306" s="11"/>
      <c r="AF306" s="11"/>
      <c r="AG306" s="11"/>
      <c r="AH306" s="11"/>
      <c r="AI306" s="11"/>
      <c r="AJ306" s="11"/>
      <c r="AK306" s="11"/>
      <c r="AL306" s="11"/>
      <c r="AM306" s="11"/>
      <c r="AN306" s="11"/>
      <c r="AO306" s="11"/>
      <c r="AP306" s="11"/>
    </row>
    <row r="307" spans="2:42" x14ac:dyDescent="0.25">
      <c r="B307" s="997" t="s">
        <v>68</v>
      </c>
      <c r="C307" s="998"/>
      <c r="D307" s="998"/>
      <c r="E307" s="999"/>
      <c r="F307" s="1000" t="s">
        <v>394</v>
      </c>
      <c r="G307" s="1001"/>
      <c r="H307" s="11"/>
      <c r="I307" s="11"/>
      <c r="J307" s="11"/>
      <c r="K307" s="11"/>
      <c r="L307" s="11"/>
      <c r="M307" s="11"/>
      <c r="N307" s="11"/>
      <c r="O307" s="11"/>
      <c r="P307" s="11"/>
      <c r="Q307" s="11"/>
      <c r="R307" s="11"/>
      <c r="S307" s="11"/>
      <c r="T307" s="11"/>
      <c r="U307" s="11"/>
      <c r="V307" s="11"/>
      <c r="W307" s="11"/>
      <c r="X307" s="11"/>
      <c r="Y307" s="11"/>
      <c r="Z307" s="11"/>
      <c r="AA307" s="11"/>
      <c r="AB307" s="11"/>
      <c r="AC307" s="11"/>
      <c r="AD307" s="11"/>
      <c r="AE307" s="11"/>
      <c r="AF307" s="11"/>
      <c r="AG307" s="11"/>
      <c r="AH307" s="11"/>
      <c r="AI307" s="11"/>
      <c r="AJ307" s="11"/>
      <c r="AK307" s="11"/>
      <c r="AL307" s="11"/>
      <c r="AM307" s="11"/>
      <c r="AN307" s="11"/>
      <c r="AO307" s="11"/>
      <c r="AP307" s="11"/>
    </row>
    <row r="308" spans="2:42" x14ac:dyDescent="0.25">
      <c r="B308" s="217" t="s">
        <v>393</v>
      </c>
      <c r="C308" s="218"/>
      <c r="D308" s="418">
        <v>0</v>
      </c>
      <c r="E308" s="216">
        <f>D308*12</f>
        <v>0</v>
      </c>
      <c r="F308" s="993"/>
      <c r="G308" s="994"/>
      <c r="H308" s="11"/>
      <c r="I308" s="11"/>
      <c r="J308" s="11"/>
      <c r="K308" s="11"/>
      <c r="L308" s="11"/>
      <c r="M308" s="11"/>
      <c r="N308" s="11"/>
      <c r="O308" s="11"/>
      <c r="P308" s="11"/>
      <c r="Q308" s="11"/>
      <c r="R308" s="11"/>
      <c r="S308" s="11"/>
      <c r="T308" s="11"/>
      <c r="U308" s="11"/>
      <c r="V308" s="11"/>
      <c r="W308" s="11"/>
      <c r="X308" s="11"/>
      <c r="Y308" s="11"/>
      <c r="Z308" s="11"/>
      <c r="AA308" s="11"/>
      <c r="AB308" s="11"/>
      <c r="AC308" s="11"/>
      <c r="AD308" s="11"/>
      <c r="AE308" s="11"/>
      <c r="AF308" s="11"/>
      <c r="AG308" s="11"/>
      <c r="AH308" s="11"/>
      <c r="AI308" s="11"/>
      <c r="AJ308" s="11"/>
      <c r="AK308" s="11"/>
      <c r="AL308" s="11"/>
      <c r="AM308" s="11"/>
      <c r="AN308" s="11"/>
      <c r="AO308" s="11"/>
      <c r="AP308" s="11"/>
    </row>
    <row r="309" spans="2:42" x14ac:dyDescent="0.25">
      <c r="B309" s="217"/>
      <c r="C309" s="218"/>
      <c r="D309" s="259"/>
      <c r="E309" s="269"/>
      <c r="F309" s="982"/>
      <c r="G309" s="983"/>
      <c r="H309" s="11"/>
      <c r="I309" s="11"/>
      <c r="J309" s="11"/>
      <c r="K309" s="11"/>
      <c r="L309" s="11"/>
      <c r="M309" s="11"/>
      <c r="N309" s="11"/>
      <c r="O309" s="11"/>
      <c r="P309" s="11"/>
      <c r="Q309" s="11"/>
      <c r="R309" s="11"/>
      <c r="S309" s="11"/>
      <c r="T309" s="11"/>
      <c r="U309" s="11"/>
      <c r="V309" s="11"/>
      <c r="W309" s="11"/>
      <c r="X309" s="11"/>
      <c r="Y309" s="11"/>
      <c r="Z309" s="11"/>
      <c r="AA309" s="11"/>
      <c r="AB309" s="11"/>
      <c r="AC309" s="11"/>
      <c r="AD309" s="11"/>
      <c r="AE309" s="11"/>
      <c r="AF309" s="11"/>
      <c r="AG309" s="11"/>
      <c r="AH309" s="11"/>
      <c r="AI309" s="11"/>
      <c r="AJ309" s="11"/>
      <c r="AK309" s="11"/>
      <c r="AL309" s="11"/>
      <c r="AM309" s="11"/>
      <c r="AN309" s="11"/>
      <c r="AO309" s="11"/>
      <c r="AP309" s="11"/>
    </row>
    <row r="310" spans="2:42" x14ac:dyDescent="0.25">
      <c r="B310" s="260" t="s">
        <v>285</v>
      </c>
      <c r="C310" s="413" t="s">
        <v>321</v>
      </c>
      <c r="D310" s="259"/>
      <c r="E310" s="414">
        <v>0</v>
      </c>
      <c r="F310" s="982"/>
      <c r="G310" s="983"/>
      <c r="H310" s="11"/>
      <c r="I310" s="11"/>
      <c r="J310" s="11"/>
      <c r="K310" s="11"/>
      <c r="L310" s="11"/>
      <c r="M310" s="11"/>
      <c r="N310" s="11"/>
      <c r="O310" s="11"/>
      <c r="P310" s="11"/>
      <c r="Q310" s="11"/>
      <c r="R310" s="11"/>
      <c r="S310" s="11"/>
      <c r="T310" s="11"/>
      <c r="U310" s="11"/>
      <c r="V310" s="11"/>
      <c r="W310" s="11"/>
      <c r="X310" s="11"/>
      <c r="Y310" s="11"/>
      <c r="Z310" s="11"/>
      <c r="AA310" s="11"/>
      <c r="AB310" s="11"/>
      <c r="AC310" s="11"/>
      <c r="AD310" s="11"/>
      <c r="AE310" s="11"/>
      <c r="AF310" s="11"/>
      <c r="AG310" s="11"/>
      <c r="AH310" s="11"/>
      <c r="AI310" s="11"/>
      <c r="AJ310" s="11"/>
      <c r="AK310" s="11"/>
      <c r="AL310" s="11"/>
      <c r="AM310" s="11"/>
      <c r="AN310" s="11"/>
      <c r="AO310" s="11"/>
      <c r="AP310" s="11"/>
    </row>
    <row r="311" spans="2:42" x14ac:dyDescent="0.25">
      <c r="B311" s="260"/>
      <c r="C311" s="413" t="s">
        <v>322</v>
      </c>
      <c r="D311" s="259"/>
      <c r="E311" s="414">
        <v>0</v>
      </c>
      <c r="F311" s="982"/>
      <c r="G311" s="983"/>
      <c r="H311" s="11"/>
      <c r="I311" s="11"/>
      <c r="J311" s="11"/>
      <c r="K311" s="11"/>
      <c r="L311" s="11"/>
      <c r="M311" s="11"/>
      <c r="N311" s="11"/>
      <c r="O311" s="11"/>
      <c r="P311" s="11"/>
      <c r="Q311" s="11"/>
      <c r="R311" s="11"/>
      <c r="S311" s="11"/>
      <c r="T311" s="11"/>
      <c r="U311" s="11"/>
      <c r="V311" s="11"/>
      <c r="W311" s="11"/>
      <c r="X311" s="11"/>
      <c r="Y311" s="11"/>
      <c r="Z311" s="11"/>
      <c r="AA311" s="11"/>
      <c r="AB311" s="11"/>
      <c r="AC311" s="11"/>
      <c r="AD311" s="11"/>
      <c r="AE311" s="11"/>
      <c r="AF311" s="11"/>
      <c r="AG311" s="11"/>
      <c r="AH311" s="11"/>
      <c r="AI311" s="11"/>
      <c r="AJ311" s="11"/>
      <c r="AK311" s="11"/>
      <c r="AL311" s="11"/>
      <c r="AM311" s="11"/>
      <c r="AN311" s="11"/>
      <c r="AO311" s="11"/>
      <c r="AP311" s="11"/>
    </row>
    <row r="312" spans="2:42" x14ac:dyDescent="0.25">
      <c r="B312" s="260"/>
      <c r="C312" s="442" t="s">
        <v>323</v>
      </c>
      <c r="D312" s="259"/>
      <c r="E312" s="414">
        <v>0</v>
      </c>
      <c r="F312" s="982"/>
      <c r="G312" s="983"/>
      <c r="H312" s="11"/>
      <c r="I312" s="11"/>
      <c r="J312" s="11"/>
      <c r="K312" s="11"/>
      <c r="L312" s="11"/>
      <c r="M312" s="11"/>
      <c r="N312" s="11"/>
      <c r="O312" s="11"/>
      <c r="P312" s="11"/>
      <c r="Q312" s="11"/>
      <c r="R312" s="11"/>
      <c r="S312" s="11"/>
      <c r="T312" s="11"/>
      <c r="U312" s="11"/>
      <c r="V312" s="11"/>
      <c r="W312" s="11"/>
      <c r="X312" s="11"/>
      <c r="Y312" s="11"/>
      <c r="Z312" s="11"/>
      <c r="AA312" s="11"/>
      <c r="AB312" s="11"/>
      <c r="AC312" s="11"/>
      <c r="AD312" s="11"/>
      <c r="AE312" s="11"/>
      <c r="AF312" s="11"/>
      <c r="AG312" s="11"/>
      <c r="AH312" s="11"/>
      <c r="AI312" s="11"/>
      <c r="AJ312" s="11"/>
      <c r="AK312" s="11"/>
      <c r="AL312" s="11"/>
      <c r="AM312" s="11"/>
      <c r="AN312" s="11"/>
      <c r="AO312" s="11"/>
      <c r="AP312" s="11"/>
    </row>
    <row r="313" spans="2:42" x14ac:dyDescent="0.25">
      <c r="B313" s="260"/>
      <c r="C313" s="413" t="s">
        <v>324</v>
      </c>
      <c r="D313" s="259"/>
      <c r="E313" s="414">
        <v>0</v>
      </c>
      <c r="F313" s="982"/>
      <c r="G313" s="983"/>
      <c r="H313" s="11"/>
      <c r="I313" s="11"/>
      <c r="J313" s="11"/>
      <c r="K313" s="11"/>
      <c r="L313" s="11"/>
      <c r="M313" s="11"/>
      <c r="N313" s="11"/>
      <c r="O313" s="11"/>
      <c r="P313" s="11"/>
      <c r="Q313" s="11"/>
      <c r="R313" s="11"/>
      <c r="S313" s="11"/>
      <c r="T313" s="11"/>
      <c r="U313" s="11"/>
      <c r="V313" s="11"/>
      <c r="W313" s="11"/>
      <c r="X313" s="11"/>
      <c r="Y313" s="11"/>
      <c r="Z313" s="11"/>
      <c r="AA313" s="11"/>
      <c r="AB313" s="11"/>
      <c r="AC313" s="11"/>
      <c r="AD313" s="11"/>
      <c r="AE313" s="11"/>
      <c r="AF313" s="11"/>
      <c r="AG313" s="11"/>
      <c r="AH313" s="11"/>
      <c r="AI313" s="11"/>
      <c r="AJ313" s="11"/>
      <c r="AK313" s="11"/>
      <c r="AL313" s="11"/>
      <c r="AM313" s="11"/>
      <c r="AN313" s="11"/>
      <c r="AO313" s="11"/>
      <c r="AP313" s="11"/>
    </row>
    <row r="314" spans="2:42" x14ac:dyDescent="0.25">
      <c r="B314" s="260"/>
      <c r="C314" s="221"/>
      <c r="D314" s="259"/>
      <c r="E314" s="259"/>
      <c r="F314" s="982"/>
      <c r="G314" s="983"/>
      <c r="H314" s="11"/>
      <c r="I314" s="11"/>
      <c r="J314" s="11"/>
      <c r="K314" s="11"/>
      <c r="L314" s="11"/>
      <c r="M314" s="11"/>
      <c r="N314" s="11"/>
      <c r="O314" s="11"/>
      <c r="P314" s="11"/>
      <c r="Q314" s="11"/>
      <c r="R314" s="11"/>
      <c r="S314" s="11"/>
      <c r="T314" s="11"/>
      <c r="U314" s="11"/>
      <c r="V314" s="11"/>
      <c r="W314" s="11"/>
      <c r="X314" s="11"/>
      <c r="Y314" s="11"/>
      <c r="Z314" s="11"/>
      <c r="AA314" s="11"/>
      <c r="AB314" s="11"/>
      <c r="AC314" s="11"/>
      <c r="AD314" s="11"/>
      <c r="AE314" s="11"/>
      <c r="AF314" s="11"/>
      <c r="AG314" s="11"/>
      <c r="AH314" s="11"/>
      <c r="AI314" s="11"/>
      <c r="AJ314" s="11"/>
      <c r="AK314" s="11"/>
      <c r="AL314" s="11"/>
      <c r="AM314" s="11"/>
      <c r="AN314" s="11"/>
      <c r="AO314" s="11"/>
      <c r="AP314" s="11"/>
    </row>
    <row r="315" spans="2:42" ht="15.6" x14ac:dyDescent="0.3">
      <c r="B315" s="223" t="s">
        <v>320</v>
      </c>
      <c r="C315" s="262"/>
      <c r="D315" s="263"/>
      <c r="E315" s="226">
        <f>SUM(E308:E313)</f>
        <v>0</v>
      </c>
      <c r="F315" s="639"/>
      <c r="G315" s="640"/>
      <c r="H315" s="39" t="s">
        <v>413</v>
      </c>
      <c r="I315" s="11"/>
      <c r="J315" s="11"/>
      <c r="K315" s="11"/>
      <c r="L315" s="11"/>
      <c r="M315" s="11"/>
      <c r="N315" s="11"/>
      <c r="O315" s="11"/>
      <c r="P315" s="11"/>
      <c r="Q315" s="11"/>
      <c r="R315" s="11"/>
      <c r="S315" s="11"/>
      <c r="T315" s="11"/>
      <c r="U315" s="11"/>
      <c r="V315" s="11"/>
      <c r="W315" s="11"/>
      <c r="X315" s="11"/>
      <c r="Y315" s="11"/>
      <c r="Z315" s="11"/>
      <c r="AA315" s="11"/>
      <c r="AB315" s="11"/>
      <c r="AC315" s="11"/>
      <c r="AD315" s="11"/>
      <c r="AE315" s="11"/>
      <c r="AF315" s="11"/>
      <c r="AG315" s="11"/>
      <c r="AH315" s="11"/>
      <c r="AI315" s="11"/>
      <c r="AJ315" s="11"/>
      <c r="AK315" s="11"/>
      <c r="AL315" s="11"/>
      <c r="AM315" s="11"/>
      <c r="AN315" s="11"/>
      <c r="AO315" s="11"/>
      <c r="AP315" s="11"/>
    </row>
    <row r="316" spans="2:42" x14ac:dyDescent="0.25">
      <c r="B316" s="978"/>
      <c r="C316" s="978"/>
      <c r="D316" s="978"/>
      <c r="E316" s="978"/>
      <c r="F316" s="978"/>
      <c r="G316" s="978"/>
      <c r="H316" s="11"/>
      <c r="I316" s="11"/>
      <c r="J316" s="11"/>
      <c r="K316" s="11"/>
      <c r="L316" s="11"/>
      <c r="M316" s="11"/>
      <c r="N316" s="11"/>
      <c r="O316" s="11"/>
      <c r="P316" s="11"/>
      <c r="Q316" s="11"/>
      <c r="R316" s="11"/>
      <c r="S316" s="11"/>
      <c r="T316" s="11"/>
      <c r="U316" s="11"/>
      <c r="V316" s="11"/>
      <c r="W316" s="11"/>
      <c r="X316" s="11"/>
      <c r="Y316" s="11"/>
      <c r="Z316" s="11"/>
      <c r="AA316" s="11"/>
      <c r="AB316" s="11"/>
      <c r="AC316" s="11"/>
      <c r="AD316" s="11"/>
      <c r="AE316" s="11"/>
      <c r="AF316" s="11"/>
      <c r="AG316" s="11"/>
      <c r="AH316" s="11"/>
      <c r="AI316" s="11"/>
      <c r="AJ316" s="11"/>
      <c r="AK316" s="11"/>
      <c r="AL316" s="11"/>
      <c r="AM316" s="11"/>
      <c r="AN316" s="11"/>
      <c r="AO316" s="11"/>
      <c r="AP316" s="11"/>
    </row>
    <row r="317" spans="2:42" ht="21" x14ac:dyDescent="0.25">
      <c r="B317" s="1004" t="s">
        <v>287</v>
      </c>
      <c r="C317" s="1005"/>
      <c r="D317" s="1005"/>
      <c r="E317" s="1005"/>
      <c r="F317" s="1005"/>
      <c r="G317" s="1006"/>
      <c r="H317" s="11"/>
      <c r="I317" s="11"/>
      <c r="J317" s="11"/>
      <c r="K317" s="11"/>
      <c r="L317" s="11"/>
      <c r="M317" s="11"/>
      <c r="N317" s="11"/>
      <c r="O317" s="11"/>
      <c r="P317" s="11"/>
      <c r="Q317" s="11"/>
      <c r="R317" s="11"/>
      <c r="S317" s="11"/>
      <c r="T317" s="11"/>
      <c r="U317" s="11"/>
      <c r="V317" s="11"/>
      <c r="W317" s="11"/>
      <c r="X317" s="11"/>
      <c r="Y317" s="11"/>
      <c r="Z317" s="11"/>
      <c r="AA317" s="11"/>
      <c r="AB317" s="11"/>
      <c r="AC317" s="11"/>
      <c r="AD317" s="11"/>
      <c r="AE317" s="11"/>
      <c r="AF317" s="11"/>
      <c r="AG317" s="11"/>
      <c r="AH317" s="11"/>
      <c r="AI317" s="11"/>
      <c r="AJ317" s="11"/>
      <c r="AK317" s="11"/>
      <c r="AL317" s="11"/>
      <c r="AM317" s="11"/>
      <c r="AN317" s="11"/>
      <c r="AO317" s="11"/>
      <c r="AP317" s="11"/>
    </row>
    <row r="318" spans="2:42" x14ac:dyDescent="0.25">
      <c r="B318" s="978"/>
      <c r="C318" s="978"/>
      <c r="D318" s="978"/>
      <c r="E318" s="978"/>
      <c r="F318" s="978"/>
      <c r="G318" s="978"/>
      <c r="H318" s="11"/>
      <c r="I318" s="11"/>
      <c r="J318" s="11"/>
      <c r="K318" s="11"/>
      <c r="L318" s="11"/>
      <c r="M318" s="11"/>
      <c r="N318" s="11"/>
      <c r="O318" s="11"/>
      <c r="P318" s="11"/>
      <c r="Q318" s="11"/>
      <c r="R318" s="11"/>
      <c r="S318" s="11"/>
      <c r="T318" s="11"/>
      <c r="U318" s="11"/>
      <c r="V318" s="11"/>
      <c r="W318" s="11"/>
      <c r="X318" s="11"/>
      <c r="Y318" s="11"/>
      <c r="Z318" s="11"/>
      <c r="AA318" s="11"/>
      <c r="AB318" s="11"/>
      <c r="AC318" s="11"/>
      <c r="AD318" s="11"/>
      <c r="AE318" s="11"/>
      <c r="AF318" s="11"/>
      <c r="AG318" s="11"/>
      <c r="AH318" s="11"/>
      <c r="AI318" s="11"/>
      <c r="AJ318" s="11"/>
      <c r="AK318" s="11"/>
      <c r="AL318" s="11"/>
      <c r="AM318" s="11"/>
      <c r="AN318" s="11"/>
      <c r="AO318" s="11"/>
      <c r="AP318" s="11"/>
    </row>
    <row r="319" spans="2:42" x14ac:dyDescent="0.25">
      <c r="B319" s="997" t="s">
        <v>325</v>
      </c>
      <c r="C319" s="998"/>
      <c r="D319" s="998"/>
      <c r="E319" s="999"/>
      <c r="F319" s="1000" t="s">
        <v>394</v>
      </c>
      <c r="G319" s="1001"/>
      <c r="H319" s="11"/>
      <c r="I319" s="11"/>
      <c r="J319" s="11"/>
      <c r="K319" s="11"/>
      <c r="L319" s="11"/>
      <c r="M319" s="11"/>
      <c r="N319" s="11"/>
      <c r="O319" s="11"/>
      <c r="P319" s="11"/>
      <c r="Q319" s="11"/>
      <c r="R319" s="11"/>
      <c r="S319" s="11"/>
      <c r="T319" s="11"/>
      <c r="U319" s="11"/>
      <c r="V319" s="11"/>
      <c r="W319" s="11"/>
      <c r="X319" s="11"/>
      <c r="Y319" s="11"/>
      <c r="Z319" s="11"/>
      <c r="AA319" s="11"/>
      <c r="AB319" s="11"/>
      <c r="AC319" s="11"/>
      <c r="AD319" s="11"/>
      <c r="AE319" s="11"/>
      <c r="AF319" s="11"/>
      <c r="AG319" s="11"/>
      <c r="AH319" s="11"/>
      <c r="AI319" s="11"/>
      <c r="AJ319" s="11"/>
      <c r="AK319" s="11"/>
      <c r="AL319" s="11"/>
      <c r="AM319" s="11"/>
      <c r="AN319" s="11"/>
      <c r="AO319" s="11"/>
      <c r="AP319" s="11"/>
    </row>
    <row r="320" spans="2:42" x14ac:dyDescent="0.25">
      <c r="B320" s="217" t="s">
        <v>326</v>
      </c>
      <c r="C320" s="218"/>
      <c r="D320" s="418">
        <v>0</v>
      </c>
      <c r="E320" s="216">
        <f>D320*12</f>
        <v>0</v>
      </c>
      <c r="F320" s="1015"/>
      <c r="G320" s="1016"/>
      <c r="H320" s="11"/>
      <c r="I320" s="11"/>
      <c r="J320" s="11"/>
      <c r="K320" s="11"/>
      <c r="L320" s="11"/>
      <c r="M320" s="11"/>
      <c r="N320" s="11"/>
      <c r="O320" s="11"/>
      <c r="P320" s="11"/>
      <c r="Q320" s="11"/>
      <c r="R320" s="11"/>
      <c r="S320" s="11"/>
      <c r="T320" s="11"/>
      <c r="U320" s="11"/>
      <c r="V320" s="11"/>
      <c r="W320" s="11"/>
      <c r="X320" s="11"/>
      <c r="Y320" s="11"/>
      <c r="Z320" s="11"/>
      <c r="AA320" s="11"/>
      <c r="AB320" s="11"/>
      <c r="AC320" s="11"/>
      <c r="AD320" s="11"/>
      <c r="AE320" s="11"/>
      <c r="AF320" s="11"/>
      <c r="AG320" s="11"/>
      <c r="AH320" s="11"/>
      <c r="AI320" s="11"/>
      <c r="AJ320" s="11"/>
      <c r="AK320" s="11"/>
      <c r="AL320" s="11"/>
      <c r="AM320" s="11"/>
      <c r="AN320" s="11"/>
      <c r="AO320" s="11"/>
      <c r="AP320" s="11"/>
    </row>
    <row r="321" spans="2:42" x14ac:dyDescent="0.25">
      <c r="B321" s="217"/>
      <c r="C321" s="218"/>
      <c r="D321" s="238"/>
      <c r="E321" s="238"/>
      <c r="F321" s="991"/>
      <c r="G321" s="992"/>
      <c r="H321" s="11"/>
      <c r="I321" s="11"/>
      <c r="J321" s="11"/>
      <c r="K321" s="11"/>
      <c r="L321" s="11"/>
      <c r="M321" s="11"/>
      <c r="N321" s="11"/>
      <c r="O321" s="11"/>
      <c r="P321" s="11"/>
      <c r="Q321" s="11"/>
      <c r="R321" s="11"/>
      <c r="S321" s="11"/>
      <c r="T321" s="11"/>
      <c r="U321" s="11"/>
      <c r="V321" s="11"/>
      <c r="W321" s="11"/>
      <c r="X321" s="11"/>
      <c r="Y321" s="11"/>
      <c r="Z321" s="11"/>
      <c r="AA321" s="11"/>
      <c r="AB321" s="11"/>
      <c r="AC321" s="11"/>
      <c r="AD321" s="11"/>
      <c r="AE321" s="11"/>
      <c r="AF321" s="11"/>
      <c r="AG321" s="11"/>
      <c r="AH321" s="11"/>
      <c r="AI321" s="11"/>
      <c r="AJ321" s="11"/>
      <c r="AK321" s="11"/>
      <c r="AL321" s="11"/>
      <c r="AM321" s="11"/>
      <c r="AN321" s="11"/>
      <c r="AO321" s="11"/>
      <c r="AP321" s="11"/>
    </row>
    <row r="322" spans="2:42" x14ac:dyDescent="0.25">
      <c r="B322" s="260" t="s">
        <v>285</v>
      </c>
      <c r="C322" s="413" t="s">
        <v>321</v>
      </c>
      <c r="D322" s="238"/>
      <c r="E322" s="418">
        <v>0</v>
      </c>
      <c r="F322" s="991"/>
      <c r="G322" s="992"/>
      <c r="H322" s="11"/>
      <c r="I322" s="11"/>
      <c r="J322" s="11"/>
      <c r="K322" s="11"/>
      <c r="L322" s="11"/>
      <c r="M322" s="11"/>
      <c r="N322" s="11"/>
      <c r="O322" s="11"/>
      <c r="P322" s="11"/>
      <c r="Q322" s="11"/>
      <c r="R322" s="11"/>
      <c r="S322" s="11"/>
      <c r="T322" s="11"/>
      <c r="U322" s="11"/>
      <c r="V322" s="11"/>
      <c r="W322" s="11"/>
      <c r="X322" s="11"/>
      <c r="Y322" s="11"/>
      <c r="Z322" s="11"/>
      <c r="AA322" s="11"/>
      <c r="AB322" s="11"/>
      <c r="AC322" s="11"/>
      <c r="AD322" s="11"/>
      <c r="AE322" s="11"/>
      <c r="AF322" s="11"/>
      <c r="AG322" s="11"/>
      <c r="AH322" s="11"/>
      <c r="AI322" s="11"/>
      <c r="AJ322" s="11"/>
      <c r="AK322" s="11"/>
      <c r="AL322" s="11"/>
      <c r="AM322" s="11"/>
      <c r="AN322" s="11"/>
      <c r="AO322" s="11"/>
      <c r="AP322" s="11"/>
    </row>
    <row r="323" spans="2:42" x14ac:dyDescent="0.25">
      <c r="B323" s="260"/>
      <c r="C323" s="413" t="s">
        <v>322</v>
      </c>
      <c r="D323" s="238"/>
      <c r="E323" s="418">
        <v>0</v>
      </c>
      <c r="F323" s="991"/>
      <c r="G323" s="992"/>
      <c r="H323" s="11"/>
      <c r="I323" s="11"/>
      <c r="J323" s="11"/>
      <c r="K323" s="11"/>
      <c r="L323" s="11"/>
      <c r="M323" s="11"/>
      <c r="N323" s="11"/>
      <c r="O323" s="11"/>
      <c r="P323" s="11"/>
      <c r="Q323" s="11"/>
      <c r="R323" s="11"/>
      <c r="S323" s="11"/>
      <c r="T323" s="11"/>
      <c r="U323" s="11"/>
      <c r="V323" s="11"/>
      <c r="W323" s="11"/>
      <c r="X323" s="11"/>
      <c r="Y323" s="11"/>
      <c r="Z323" s="11"/>
      <c r="AA323" s="11"/>
      <c r="AB323" s="11"/>
      <c r="AC323" s="11"/>
      <c r="AD323" s="11"/>
      <c r="AE323" s="11"/>
      <c r="AF323" s="11"/>
      <c r="AG323" s="11"/>
      <c r="AH323" s="11"/>
      <c r="AI323" s="11"/>
      <c r="AJ323" s="11"/>
      <c r="AK323" s="11"/>
      <c r="AL323" s="11"/>
      <c r="AM323" s="11"/>
      <c r="AN323" s="11"/>
      <c r="AO323" s="11"/>
      <c r="AP323" s="11"/>
    </row>
    <row r="324" spans="2:42" x14ac:dyDescent="0.25">
      <c r="B324" s="260"/>
      <c r="C324" s="413" t="s">
        <v>323</v>
      </c>
      <c r="D324" s="238"/>
      <c r="E324" s="418">
        <v>0</v>
      </c>
      <c r="F324" s="991"/>
      <c r="G324" s="992"/>
      <c r="H324" s="11"/>
      <c r="I324" s="11"/>
      <c r="J324" s="11"/>
      <c r="K324" s="11"/>
      <c r="L324" s="11"/>
      <c r="M324" s="11"/>
      <c r="N324" s="11"/>
      <c r="O324" s="11"/>
      <c r="P324" s="11"/>
      <c r="Q324" s="11"/>
      <c r="R324" s="11"/>
      <c r="S324" s="11"/>
      <c r="T324" s="11"/>
      <c r="U324" s="11"/>
      <c r="V324" s="11"/>
      <c r="W324" s="11"/>
      <c r="X324" s="11"/>
      <c r="Y324" s="11"/>
      <c r="Z324" s="11"/>
      <c r="AA324" s="11"/>
      <c r="AB324" s="11"/>
      <c r="AC324" s="11"/>
      <c r="AD324" s="11"/>
      <c r="AE324" s="11"/>
      <c r="AF324" s="11"/>
      <c r="AG324" s="11"/>
      <c r="AH324" s="11"/>
      <c r="AI324" s="11"/>
      <c r="AJ324" s="11"/>
      <c r="AK324" s="11"/>
      <c r="AL324" s="11"/>
      <c r="AM324" s="11"/>
      <c r="AN324" s="11"/>
      <c r="AO324" s="11"/>
      <c r="AP324" s="11"/>
    </row>
    <row r="325" spans="2:42" x14ac:dyDescent="0.25">
      <c r="B325" s="260"/>
      <c r="C325" s="221"/>
      <c r="D325" s="238"/>
      <c r="E325" s="238"/>
      <c r="F325" s="991"/>
      <c r="G325" s="992"/>
      <c r="H325" s="11"/>
      <c r="I325" s="11"/>
      <c r="J325" s="11"/>
      <c r="K325" s="11"/>
      <c r="L325" s="11"/>
      <c r="M325" s="11"/>
      <c r="N325" s="11"/>
      <c r="O325" s="11"/>
      <c r="P325" s="11"/>
      <c r="Q325" s="11"/>
      <c r="R325" s="11"/>
      <c r="S325" s="11"/>
      <c r="T325" s="11"/>
      <c r="U325" s="11"/>
      <c r="V325" s="11"/>
      <c r="W325" s="11"/>
      <c r="X325" s="11"/>
      <c r="Y325" s="11"/>
      <c r="Z325" s="11"/>
      <c r="AA325" s="11"/>
      <c r="AB325" s="11"/>
      <c r="AC325" s="11"/>
      <c r="AD325" s="11"/>
      <c r="AE325" s="11"/>
      <c r="AF325" s="11"/>
      <c r="AG325" s="11"/>
      <c r="AH325" s="11"/>
      <c r="AI325" s="11"/>
      <c r="AJ325" s="11"/>
      <c r="AK325" s="11"/>
      <c r="AL325" s="11"/>
      <c r="AM325" s="11"/>
      <c r="AN325" s="11"/>
      <c r="AO325" s="11"/>
      <c r="AP325" s="11"/>
    </row>
    <row r="326" spans="2:42" ht="15.6" x14ac:dyDescent="0.3">
      <c r="B326" s="261" t="s">
        <v>328</v>
      </c>
      <c r="C326" s="262"/>
      <c r="D326" s="348"/>
      <c r="E326" s="226">
        <f>SUM(E320:E324)</f>
        <v>0</v>
      </c>
      <c r="F326" s="641"/>
      <c r="G326" s="640"/>
      <c r="H326" s="39" t="s">
        <v>413</v>
      </c>
      <c r="I326" s="11"/>
      <c r="J326" s="11"/>
      <c r="K326" s="11"/>
      <c r="L326" s="11"/>
      <c r="M326" s="11"/>
      <c r="N326" s="11"/>
      <c r="O326" s="11"/>
      <c r="P326" s="11"/>
      <c r="Q326" s="11"/>
      <c r="R326" s="11"/>
      <c r="S326" s="11"/>
      <c r="T326" s="11"/>
      <c r="U326" s="11"/>
      <c r="V326" s="11"/>
      <c r="W326" s="11"/>
      <c r="X326" s="11"/>
      <c r="Y326" s="11"/>
      <c r="Z326" s="11"/>
      <c r="AA326" s="11"/>
      <c r="AB326" s="11"/>
      <c r="AC326" s="11"/>
      <c r="AD326" s="11"/>
      <c r="AE326" s="11"/>
      <c r="AF326" s="11"/>
      <c r="AG326" s="11"/>
      <c r="AH326" s="11"/>
      <c r="AI326" s="11"/>
      <c r="AJ326" s="11"/>
      <c r="AK326" s="11"/>
      <c r="AL326" s="11"/>
      <c r="AM326" s="11"/>
      <c r="AN326" s="11"/>
      <c r="AO326" s="11"/>
      <c r="AP326" s="11"/>
    </row>
    <row r="327" spans="2:42" x14ac:dyDescent="0.25">
      <c r="B327" s="978"/>
      <c r="C327" s="978"/>
      <c r="D327" s="978"/>
      <c r="E327" s="978"/>
      <c r="F327" s="978"/>
      <c r="G327" s="978"/>
      <c r="H327" s="11"/>
      <c r="I327" s="11"/>
      <c r="J327" s="11"/>
      <c r="K327" s="11"/>
      <c r="L327" s="11"/>
      <c r="M327" s="11"/>
      <c r="N327" s="11"/>
      <c r="O327" s="11"/>
      <c r="P327" s="11"/>
      <c r="Q327" s="11"/>
      <c r="R327" s="11"/>
      <c r="S327" s="11"/>
      <c r="T327" s="11"/>
      <c r="U327" s="11"/>
      <c r="V327" s="11"/>
      <c r="W327" s="11"/>
      <c r="X327" s="11"/>
      <c r="Y327" s="11"/>
      <c r="Z327" s="11"/>
      <c r="AA327" s="11"/>
      <c r="AB327" s="11"/>
      <c r="AC327" s="11"/>
      <c r="AD327" s="11"/>
      <c r="AE327" s="11"/>
      <c r="AF327" s="11"/>
      <c r="AG327" s="11"/>
      <c r="AH327" s="11"/>
      <c r="AI327" s="11"/>
      <c r="AJ327" s="11"/>
      <c r="AK327" s="11"/>
      <c r="AL327" s="11"/>
      <c r="AM327" s="11"/>
      <c r="AN327" s="11"/>
      <c r="AO327" s="11"/>
      <c r="AP327" s="11"/>
    </row>
    <row r="328" spans="2:42" x14ac:dyDescent="0.25">
      <c r="B328" s="997" t="s">
        <v>334</v>
      </c>
      <c r="C328" s="998"/>
      <c r="D328" s="998"/>
      <c r="E328" s="999"/>
      <c r="F328" s="1000" t="s">
        <v>394</v>
      </c>
      <c r="G328" s="1001"/>
      <c r="H328" s="11"/>
      <c r="I328" s="11"/>
      <c r="J328" s="11"/>
      <c r="K328" s="11"/>
      <c r="L328" s="11"/>
      <c r="M328" s="11"/>
      <c r="N328" s="11"/>
      <c r="O328" s="11"/>
      <c r="P328" s="11"/>
      <c r="Q328" s="11"/>
      <c r="R328" s="11"/>
      <c r="S328" s="11"/>
      <c r="T328" s="11"/>
      <c r="U328" s="11"/>
      <c r="V328" s="11"/>
      <c r="W328" s="11"/>
      <c r="X328" s="11"/>
      <c r="Y328" s="11"/>
      <c r="Z328" s="11"/>
      <c r="AA328" s="11"/>
      <c r="AB328" s="11"/>
      <c r="AC328" s="11"/>
      <c r="AD328" s="11"/>
      <c r="AE328" s="11"/>
      <c r="AF328" s="11"/>
      <c r="AG328" s="11"/>
      <c r="AH328" s="11"/>
      <c r="AI328" s="11"/>
      <c r="AJ328" s="11"/>
      <c r="AK328" s="11"/>
      <c r="AL328" s="11"/>
      <c r="AM328" s="11"/>
      <c r="AN328" s="11"/>
      <c r="AO328" s="11"/>
      <c r="AP328" s="11"/>
    </row>
    <row r="329" spans="2:42" ht="33" customHeight="1" x14ac:dyDescent="0.25">
      <c r="B329" s="1023" t="s">
        <v>329</v>
      </c>
      <c r="C329" s="1024"/>
      <c r="D329" s="417">
        <v>0</v>
      </c>
      <c r="E329" s="259"/>
      <c r="F329" s="1015"/>
      <c r="G329" s="1016"/>
      <c r="H329" s="11"/>
      <c r="I329" s="11"/>
      <c r="J329" s="11"/>
      <c r="K329" s="11"/>
      <c r="L329" s="11"/>
      <c r="M329" s="11"/>
      <c r="N329" s="11"/>
      <c r="O329" s="11"/>
      <c r="P329" s="11"/>
      <c r="Q329" s="11"/>
      <c r="R329" s="11"/>
      <c r="S329" s="11"/>
      <c r="T329" s="11"/>
      <c r="U329" s="11"/>
      <c r="V329" s="11"/>
      <c r="W329" s="11"/>
      <c r="X329" s="11"/>
      <c r="Y329" s="11"/>
      <c r="Z329" s="11"/>
      <c r="AA329" s="11"/>
      <c r="AB329" s="11"/>
      <c r="AC329" s="11"/>
      <c r="AD329" s="11"/>
      <c r="AE329" s="11"/>
      <c r="AF329" s="11"/>
      <c r="AG329" s="11"/>
      <c r="AH329" s="11"/>
      <c r="AI329" s="11"/>
      <c r="AJ329" s="11"/>
      <c r="AK329" s="11"/>
      <c r="AL329" s="11"/>
      <c r="AM329" s="11"/>
      <c r="AN329" s="11"/>
      <c r="AO329" s="11"/>
      <c r="AP329" s="11"/>
    </row>
    <row r="330" spans="2:42" ht="28.95" customHeight="1" x14ac:dyDescent="0.25">
      <c r="B330" s="1023" t="s">
        <v>332</v>
      </c>
      <c r="C330" s="1024"/>
      <c r="D330" s="418">
        <v>0</v>
      </c>
      <c r="E330" s="216">
        <f>D329*D330</f>
        <v>0</v>
      </c>
      <c r="F330" s="991"/>
      <c r="G330" s="992"/>
      <c r="H330" s="11"/>
      <c r="I330" s="11"/>
      <c r="J330" s="11"/>
      <c r="K330" s="11"/>
      <c r="L330" s="11"/>
      <c r="M330" s="11"/>
      <c r="N330" s="11"/>
      <c r="O330" s="11"/>
      <c r="P330" s="11"/>
      <c r="Q330" s="11"/>
      <c r="R330" s="11"/>
      <c r="S330" s="11"/>
      <c r="T330" s="11"/>
      <c r="U330" s="11"/>
      <c r="V330" s="11"/>
      <c r="W330" s="11"/>
      <c r="X330" s="11"/>
      <c r="Y330" s="11"/>
      <c r="Z330" s="11"/>
      <c r="AA330" s="11"/>
      <c r="AB330" s="11"/>
      <c r="AC330" s="11"/>
      <c r="AD330" s="11"/>
      <c r="AE330" s="11"/>
      <c r="AF330" s="11"/>
      <c r="AG330" s="11"/>
      <c r="AH330" s="11"/>
      <c r="AI330" s="11"/>
      <c r="AJ330" s="11"/>
      <c r="AK330" s="11"/>
      <c r="AL330" s="11"/>
      <c r="AM330" s="11"/>
      <c r="AN330" s="11"/>
      <c r="AO330" s="11"/>
      <c r="AP330" s="11"/>
    </row>
    <row r="331" spans="2:42" x14ac:dyDescent="0.25">
      <c r="B331" s="217"/>
      <c r="C331" s="218"/>
      <c r="D331" s="259"/>
      <c r="E331" s="238"/>
      <c r="F331" s="991"/>
      <c r="G331" s="992"/>
      <c r="H331" s="11"/>
      <c r="I331" s="11"/>
      <c r="J331" s="11"/>
      <c r="K331" s="11"/>
      <c r="L331" s="11"/>
      <c r="M331" s="11"/>
      <c r="N331" s="11"/>
      <c r="O331" s="11"/>
      <c r="P331" s="11"/>
      <c r="Q331" s="11"/>
      <c r="R331" s="11"/>
      <c r="S331" s="11"/>
      <c r="T331" s="11"/>
      <c r="U331" s="11"/>
      <c r="V331" s="11"/>
      <c r="W331" s="11"/>
      <c r="X331" s="11"/>
      <c r="Y331" s="11"/>
      <c r="Z331" s="11"/>
      <c r="AA331" s="11"/>
      <c r="AB331" s="11"/>
      <c r="AC331" s="11"/>
      <c r="AD331" s="11"/>
      <c r="AE331" s="11"/>
      <c r="AF331" s="11"/>
      <c r="AG331" s="11"/>
      <c r="AH331" s="11"/>
      <c r="AI331" s="11"/>
      <c r="AJ331" s="11"/>
      <c r="AK331" s="11"/>
      <c r="AL331" s="11"/>
      <c r="AM331" s="11"/>
      <c r="AN331" s="11"/>
      <c r="AO331" s="11"/>
      <c r="AP331" s="11"/>
    </row>
    <row r="332" spans="2:42" x14ac:dyDescent="0.25">
      <c r="B332" s="1046" t="s">
        <v>333</v>
      </c>
      <c r="C332" s="1047"/>
      <c r="D332" s="259"/>
      <c r="E332" s="238"/>
      <c r="F332" s="991"/>
      <c r="G332" s="992"/>
      <c r="H332" s="11"/>
      <c r="I332" s="11"/>
      <c r="J332" s="11"/>
      <c r="K332" s="11"/>
      <c r="L332" s="11"/>
      <c r="M332" s="11"/>
      <c r="N332" s="11"/>
      <c r="O332" s="11"/>
      <c r="P332" s="11"/>
      <c r="Q332" s="11"/>
      <c r="R332" s="11"/>
      <c r="S332" s="11"/>
      <c r="T332" s="11"/>
      <c r="U332" s="11"/>
      <c r="V332" s="11"/>
      <c r="W332" s="11"/>
      <c r="X332" s="11"/>
      <c r="Y332" s="11"/>
      <c r="Z332" s="11"/>
      <c r="AA332" s="11"/>
      <c r="AB332" s="11"/>
      <c r="AC332" s="11"/>
      <c r="AD332" s="11"/>
      <c r="AE332" s="11"/>
      <c r="AF332" s="11"/>
      <c r="AG332" s="11"/>
      <c r="AH332" s="11"/>
      <c r="AI332" s="11"/>
      <c r="AJ332" s="11"/>
      <c r="AK332" s="11"/>
      <c r="AL332" s="11"/>
      <c r="AM332" s="11"/>
      <c r="AN332" s="11"/>
      <c r="AO332" s="11"/>
      <c r="AP332" s="11"/>
    </row>
    <row r="333" spans="2:42" x14ac:dyDescent="0.25">
      <c r="B333" s="217" t="s">
        <v>330</v>
      </c>
      <c r="C333" s="218"/>
      <c r="D333" s="259"/>
      <c r="E333" s="422">
        <v>0</v>
      </c>
      <c r="F333" s="991"/>
      <c r="G333" s="992"/>
      <c r="H333" s="11"/>
      <c r="I333" s="11"/>
      <c r="J333" s="11"/>
      <c r="K333" s="11"/>
      <c r="L333" s="11"/>
      <c r="M333" s="11"/>
      <c r="N333" s="11"/>
      <c r="O333" s="11"/>
      <c r="P333" s="11"/>
      <c r="Q333" s="11"/>
      <c r="R333" s="11"/>
      <c r="S333" s="11"/>
      <c r="T333" s="11"/>
      <c r="U333" s="11"/>
      <c r="V333" s="11"/>
      <c r="W333" s="11"/>
      <c r="X333" s="11"/>
      <c r="Y333" s="11"/>
      <c r="Z333" s="11"/>
      <c r="AA333" s="11"/>
      <c r="AB333" s="11"/>
      <c r="AC333" s="11"/>
      <c r="AD333" s="11"/>
      <c r="AE333" s="11"/>
      <c r="AF333" s="11"/>
      <c r="AG333" s="11"/>
      <c r="AH333" s="11"/>
      <c r="AI333" s="11"/>
      <c r="AJ333" s="11"/>
      <c r="AK333" s="11"/>
      <c r="AL333" s="11"/>
      <c r="AM333" s="11"/>
      <c r="AN333" s="11"/>
      <c r="AO333" s="11"/>
      <c r="AP333" s="11"/>
    </row>
    <row r="334" spans="2:42" x14ac:dyDescent="0.25">
      <c r="B334" s="217"/>
      <c r="C334" s="218"/>
      <c r="D334" s="259"/>
      <c r="E334" s="238"/>
      <c r="F334" s="991"/>
      <c r="G334" s="992"/>
      <c r="H334" s="11"/>
      <c r="I334" s="11"/>
      <c r="J334" s="11"/>
      <c r="K334" s="11"/>
      <c r="L334" s="11"/>
      <c r="M334" s="11"/>
      <c r="N334" s="11"/>
      <c r="O334" s="11"/>
      <c r="P334" s="11"/>
      <c r="Q334" s="11"/>
      <c r="R334" s="11"/>
      <c r="S334" s="11"/>
      <c r="T334" s="11"/>
      <c r="U334" s="11"/>
      <c r="V334" s="11"/>
      <c r="W334" s="11"/>
      <c r="X334" s="11"/>
      <c r="Y334" s="11"/>
      <c r="Z334" s="11"/>
      <c r="AA334" s="11"/>
      <c r="AB334" s="11"/>
      <c r="AC334" s="11"/>
      <c r="AD334" s="11"/>
      <c r="AE334" s="11"/>
      <c r="AF334" s="11"/>
      <c r="AG334" s="11"/>
      <c r="AH334" s="11"/>
      <c r="AI334" s="11"/>
      <c r="AJ334" s="11"/>
      <c r="AK334" s="11"/>
      <c r="AL334" s="11"/>
      <c r="AM334" s="11"/>
      <c r="AN334" s="11"/>
      <c r="AO334" s="11"/>
      <c r="AP334" s="11"/>
    </row>
    <row r="335" spans="2:42" x14ac:dyDescent="0.25">
      <c r="B335" s="260" t="s">
        <v>285</v>
      </c>
      <c r="C335" s="413" t="s">
        <v>321</v>
      </c>
      <c r="D335" s="259"/>
      <c r="E335" s="422">
        <v>0</v>
      </c>
      <c r="F335" s="991"/>
      <c r="G335" s="992"/>
      <c r="H335" s="11"/>
      <c r="I335" s="11"/>
      <c r="J335" s="11"/>
      <c r="K335" s="11"/>
      <c r="L335" s="11"/>
      <c r="M335" s="11"/>
      <c r="N335" s="11"/>
      <c r="O335" s="11"/>
      <c r="P335" s="11"/>
      <c r="Q335" s="11"/>
      <c r="R335" s="11"/>
      <c r="S335" s="11"/>
      <c r="T335" s="11"/>
      <c r="U335" s="11"/>
      <c r="V335" s="11"/>
      <c r="W335" s="11"/>
      <c r="X335" s="11"/>
      <c r="Y335" s="11"/>
      <c r="Z335" s="11"/>
      <c r="AA335" s="11"/>
      <c r="AB335" s="11"/>
      <c r="AC335" s="11"/>
      <c r="AD335" s="11"/>
      <c r="AE335" s="11"/>
      <c r="AF335" s="11"/>
      <c r="AG335" s="11"/>
      <c r="AH335" s="11"/>
      <c r="AI335" s="11"/>
      <c r="AJ335" s="11"/>
      <c r="AK335" s="11"/>
      <c r="AL335" s="11"/>
      <c r="AM335" s="11"/>
      <c r="AN335" s="11"/>
      <c r="AO335" s="11"/>
      <c r="AP335" s="11"/>
    </row>
    <row r="336" spans="2:42" x14ac:dyDescent="0.25">
      <c r="B336" s="260"/>
      <c r="C336" s="413" t="s">
        <v>322</v>
      </c>
      <c r="D336" s="259"/>
      <c r="E336" s="418">
        <v>0</v>
      </c>
      <c r="F336" s="991"/>
      <c r="G336" s="992"/>
      <c r="H336" s="11"/>
      <c r="I336" s="11"/>
      <c r="J336" s="11"/>
      <c r="K336" s="11"/>
      <c r="L336" s="11"/>
      <c r="M336" s="11"/>
      <c r="N336" s="11"/>
      <c r="O336" s="11"/>
      <c r="P336" s="11"/>
      <c r="Q336" s="11"/>
      <c r="R336" s="11"/>
      <c r="S336" s="11"/>
      <c r="T336" s="11"/>
      <c r="U336" s="11"/>
      <c r="V336" s="11"/>
      <c r="W336" s="11"/>
      <c r="X336" s="11"/>
      <c r="Y336" s="11"/>
      <c r="Z336" s="11"/>
      <c r="AA336" s="11"/>
      <c r="AB336" s="11"/>
      <c r="AC336" s="11"/>
      <c r="AD336" s="11"/>
      <c r="AE336" s="11"/>
      <c r="AF336" s="11"/>
      <c r="AG336" s="11"/>
      <c r="AH336" s="11"/>
      <c r="AI336" s="11"/>
      <c r="AJ336" s="11"/>
      <c r="AK336" s="11"/>
      <c r="AL336" s="11"/>
      <c r="AM336" s="11"/>
      <c r="AN336" s="11"/>
      <c r="AO336" s="11"/>
      <c r="AP336" s="11"/>
    </row>
    <row r="337" spans="2:42" x14ac:dyDescent="0.25">
      <c r="B337" s="260"/>
      <c r="C337" s="413" t="s">
        <v>323</v>
      </c>
      <c r="D337" s="259"/>
      <c r="E337" s="418">
        <v>0</v>
      </c>
      <c r="F337" s="991"/>
      <c r="G337" s="992"/>
      <c r="H337" s="11"/>
      <c r="I337" s="11"/>
      <c r="J337" s="11"/>
      <c r="K337" s="11"/>
      <c r="L337" s="11"/>
      <c r="M337" s="11"/>
      <c r="N337" s="11"/>
      <c r="O337" s="11"/>
      <c r="P337" s="11"/>
      <c r="Q337" s="11"/>
      <c r="R337" s="11"/>
      <c r="S337" s="11"/>
      <c r="T337" s="11"/>
      <c r="U337" s="11"/>
      <c r="V337" s="11"/>
      <c r="W337" s="11"/>
      <c r="X337" s="11"/>
      <c r="Y337" s="11"/>
      <c r="Z337" s="11"/>
      <c r="AA337" s="11"/>
      <c r="AB337" s="11"/>
      <c r="AC337" s="11"/>
      <c r="AD337" s="11"/>
      <c r="AE337" s="11"/>
      <c r="AF337" s="11"/>
      <c r="AG337" s="11"/>
      <c r="AH337" s="11"/>
      <c r="AI337" s="11"/>
      <c r="AJ337" s="11"/>
      <c r="AK337" s="11"/>
      <c r="AL337" s="11"/>
      <c r="AM337" s="11"/>
      <c r="AN337" s="11"/>
      <c r="AO337" s="11"/>
      <c r="AP337" s="11"/>
    </row>
    <row r="338" spans="2:42" x14ac:dyDescent="0.25">
      <c r="B338" s="217"/>
      <c r="C338" s="218"/>
      <c r="D338" s="259"/>
      <c r="E338" s="238"/>
      <c r="F338" s="991"/>
      <c r="G338" s="992"/>
      <c r="H338" s="11"/>
      <c r="I338" s="11"/>
      <c r="J338" s="11"/>
      <c r="K338" s="11"/>
      <c r="L338" s="11"/>
      <c r="M338" s="11"/>
      <c r="N338" s="11"/>
      <c r="O338" s="11"/>
      <c r="P338" s="11"/>
      <c r="Q338" s="11"/>
      <c r="R338" s="11"/>
      <c r="S338" s="11"/>
      <c r="T338" s="11"/>
      <c r="U338" s="11"/>
      <c r="V338" s="11"/>
      <c r="W338" s="11"/>
      <c r="X338" s="11"/>
      <c r="Y338" s="11"/>
      <c r="Z338" s="11"/>
      <c r="AA338" s="11"/>
      <c r="AB338" s="11"/>
      <c r="AC338" s="11"/>
      <c r="AD338" s="11"/>
      <c r="AE338" s="11"/>
      <c r="AF338" s="11"/>
      <c r="AG338" s="11"/>
      <c r="AH338" s="11"/>
      <c r="AI338" s="11"/>
      <c r="AJ338" s="11"/>
      <c r="AK338" s="11"/>
      <c r="AL338" s="11"/>
      <c r="AM338" s="11"/>
      <c r="AN338" s="11"/>
      <c r="AO338" s="11"/>
      <c r="AP338" s="11"/>
    </row>
    <row r="339" spans="2:42" ht="15.6" x14ac:dyDescent="0.3">
      <c r="B339" s="261" t="s">
        <v>331</v>
      </c>
      <c r="C339" s="224"/>
      <c r="D339" s="263"/>
      <c r="E339" s="226">
        <f>SUM(E330:E337)</f>
        <v>0</v>
      </c>
      <c r="F339" s="349"/>
      <c r="G339" s="270"/>
      <c r="H339" s="39" t="s">
        <v>413</v>
      </c>
      <c r="I339" s="11"/>
      <c r="J339" s="11"/>
      <c r="K339" s="11"/>
      <c r="L339" s="11"/>
      <c r="M339" s="11"/>
      <c r="N339" s="11"/>
      <c r="O339" s="11"/>
      <c r="P339" s="11"/>
      <c r="Q339" s="11"/>
      <c r="R339" s="11"/>
      <c r="S339" s="11"/>
      <c r="T339" s="11"/>
      <c r="U339" s="11"/>
      <c r="V339" s="11"/>
      <c r="W339" s="11"/>
      <c r="X339" s="11"/>
      <c r="Y339" s="11"/>
      <c r="Z339" s="11"/>
      <c r="AA339" s="11"/>
      <c r="AB339" s="11"/>
      <c r="AC339" s="11"/>
      <c r="AD339" s="11"/>
      <c r="AE339" s="11"/>
      <c r="AF339" s="11"/>
      <c r="AG339" s="11"/>
      <c r="AH339" s="11"/>
      <c r="AI339" s="11"/>
      <c r="AJ339" s="11"/>
      <c r="AK339" s="11"/>
      <c r="AL339" s="11"/>
      <c r="AM339" s="11"/>
      <c r="AN339" s="11"/>
      <c r="AO339" s="11"/>
      <c r="AP339" s="11"/>
    </row>
    <row r="340" spans="2:42" x14ac:dyDescent="0.25">
      <c r="B340" s="978"/>
      <c r="C340" s="978"/>
      <c r="D340" s="978"/>
      <c r="E340" s="978"/>
      <c r="F340" s="978"/>
      <c r="G340" s="978"/>
      <c r="H340" s="11"/>
      <c r="I340" s="11"/>
      <c r="J340" s="11"/>
      <c r="K340" s="11"/>
      <c r="L340" s="11"/>
      <c r="M340" s="11"/>
      <c r="N340" s="11"/>
      <c r="O340" s="11"/>
      <c r="P340" s="11"/>
      <c r="Q340" s="11"/>
      <c r="R340" s="11"/>
      <c r="S340" s="11"/>
      <c r="T340" s="11"/>
      <c r="U340" s="11"/>
      <c r="V340" s="11"/>
      <c r="W340" s="11"/>
      <c r="X340" s="11"/>
      <c r="Y340" s="11"/>
      <c r="Z340" s="11"/>
      <c r="AA340" s="11"/>
      <c r="AB340" s="11"/>
      <c r="AC340" s="11"/>
      <c r="AD340" s="11"/>
      <c r="AE340" s="11"/>
      <c r="AF340" s="11"/>
      <c r="AG340" s="11"/>
      <c r="AH340" s="11"/>
      <c r="AI340" s="11"/>
      <c r="AJ340" s="11"/>
      <c r="AK340" s="11"/>
      <c r="AL340" s="11"/>
      <c r="AM340" s="11"/>
      <c r="AN340" s="11"/>
      <c r="AO340" s="11"/>
      <c r="AP340" s="11"/>
    </row>
    <row r="341" spans="2:42" x14ac:dyDescent="0.25">
      <c r="B341" s="997" t="s">
        <v>335</v>
      </c>
      <c r="C341" s="998"/>
      <c r="D341" s="998"/>
      <c r="E341" s="999"/>
      <c r="F341" s="1000" t="s">
        <v>370</v>
      </c>
      <c r="G341" s="1001"/>
      <c r="H341" s="11"/>
      <c r="I341" s="11"/>
      <c r="J341" s="11"/>
      <c r="K341" s="11"/>
      <c r="L341" s="11"/>
      <c r="M341" s="11"/>
      <c r="N341" s="11"/>
      <c r="O341" s="11"/>
      <c r="P341" s="11"/>
      <c r="Q341" s="11"/>
      <c r="R341" s="11"/>
      <c r="S341" s="11"/>
      <c r="T341" s="11"/>
      <c r="U341" s="11"/>
      <c r="V341" s="11"/>
      <c r="W341" s="11"/>
      <c r="X341" s="11"/>
      <c r="Y341" s="11"/>
      <c r="Z341" s="11"/>
      <c r="AA341" s="11"/>
      <c r="AB341" s="11"/>
      <c r="AC341" s="11"/>
      <c r="AD341" s="11"/>
      <c r="AE341" s="11"/>
      <c r="AF341" s="11"/>
      <c r="AG341" s="11"/>
      <c r="AH341" s="11"/>
      <c r="AI341" s="11"/>
      <c r="AJ341" s="11"/>
      <c r="AK341" s="11"/>
      <c r="AL341" s="11"/>
      <c r="AM341" s="11"/>
      <c r="AN341" s="11"/>
      <c r="AO341" s="11"/>
      <c r="AP341" s="11"/>
    </row>
    <row r="342" spans="2:42" x14ac:dyDescent="0.25">
      <c r="B342" s="217" t="s">
        <v>336</v>
      </c>
      <c r="C342" s="218"/>
      <c r="D342" s="418">
        <v>0</v>
      </c>
      <c r="E342" s="259"/>
      <c r="F342" s="991"/>
      <c r="G342" s="992"/>
      <c r="H342" s="11"/>
      <c r="I342" s="11"/>
      <c r="J342" s="11"/>
      <c r="K342" s="11"/>
      <c r="L342" s="11"/>
      <c r="M342" s="11"/>
      <c r="N342" s="11"/>
      <c r="O342" s="11"/>
      <c r="P342" s="11"/>
      <c r="Q342" s="11"/>
      <c r="R342" s="11"/>
      <c r="S342" s="11"/>
      <c r="T342" s="11"/>
      <c r="U342" s="11"/>
      <c r="V342" s="11"/>
      <c r="W342" s="11"/>
      <c r="X342" s="11"/>
      <c r="Y342" s="11"/>
      <c r="Z342" s="11"/>
      <c r="AA342" s="11"/>
      <c r="AB342" s="11"/>
      <c r="AC342" s="11"/>
      <c r="AD342" s="11"/>
      <c r="AE342" s="11"/>
      <c r="AF342" s="11"/>
      <c r="AG342" s="11"/>
      <c r="AH342" s="11"/>
      <c r="AI342" s="11"/>
      <c r="AJ342" s="11"/>
      <c r="AK342" s="11"/>
      <c r="AL342" s="11"/>
      <c r="AM342" s="11"/>
      <c r="AN342" s="11"/>
      <c r="AO342" s="11"/>
      <c r="AP342" s="11"/>
    </row>
    <row r="343" spans="2:42" x14ac:dyDescent="0.25">
      <c r="B343" s="350" t="s">
        <v>502</v>
      </c>
      <c r="C343" s="218"/>
      <c r="D343" s="417">
        <v>0</v>
      </c>
      <c r="E343" s="216">
        <f>D342*D343</f>
        <v>0</v>
      </c>
      <c r="F343" s="991"/>
      <c r="G343" s="992"/>
      <c r="H343" s="11"/>
      <c r="I343" s="11"/>
      <c r="J343" s="11"/>
      <c r="K343" s="11"/>
      <c r="L343" s="11"/>
      <c r="M343" s="11"/>
      <c r="N343" s="11"/>
      <c r="O343" s="11"/>
      <c r="P343" s="11"/>
      <c r="Q343" s="11"/>
      <c r="R343" s="11"/>
      <c r="S343" s="11"/>
      <c r="T343" s="11"/>
      <c r="U343" s="11"/>
      <c r="V343" s="11"/>
      <c r="W343" s="11"/>
      <c r="X343" s="11"/>
      <c r="Y343" s="11"/>
      <c r="Z343" s="11"/>
      <c r="AA343" s="11"/>
      <c r="AB343" s="11"/>
      <c r="AC343" s="11"/>
      <c r="AD343" s="11"/>
      <c r="AE343" s="11"/>
      <c r="AF343" s="11"/>
      <c r="AG343" s="11"/>
      <c r="AH343" s="11"/>
      <c r="AI343" s="11"/>
      <c r="AJ343" s="11"/>
      <c r="AK343" s="11"/>
      <c r="AL343" s="11"/>
      <c r="AM343" s="11"/>
      <c r="AN343" s="11"/>
      <c r="AO343" s="11"/>
      <c r="AP343" s="11"/>
    </row>
    <row r="344" spans="2:42" x14ac:dyDescent="0.25">
      <c r="B344" s="260" t="s">
        <v>285</v>
      </c>
      <c r="C344" s="413" t="s">
        <v>321</v>
      </c>
      <c r="D344" s="259"/>
      <c r="E344" s="414">
        <v>0</v>
      </c>
      <c r="F344" s="991"/>
      <c r="G344" s="992"/>
      <c r="H344" s="11"/>
      <c r="I344" s="11"/>
      <c r="J344" s="11"/>
      <c r="K344" s="11"/>
      <c r="L344" s="11"/>
      <c r="M344" s="11"/>
      <c r="N344" s="11"/>
      <c r="O344" s="11"/>
      <c r="P344" s="11"/>
      <c r="Q344" s="11"/>
      <c r="R344" s="11"/>
      <c r="S344" s="11"/>
      <c r="T344" s="11"/>
      <c r="U344" s="11"/>
      <c r="V344" s="11"/>
      <c r="W344" s="11"/>
      <c r="X344" s="11"/>
      <c r="Y344" s="11"/>
      <c r="Z344" s="11"/>
      <c r="AA344" s="11"/>
      <c r="AB344" s="11"/>
      <c r="AC344" s="11"/>
      <c r="AD344" s="11"/>
      <c r="AE344" s="11"/>
      <c r="AF344" s="11"/>
      <c r="AG344" s="11"/>
      <c r="AH344" s="11"/>
      <c r="AI344" s="11"/>
      <c r="AJ344" s="11"/>
      <c r="AK344" s="11"/>
      <c r="AL344" s="11"/>
      <c r="AM344" s="11"/>
      <c r="AN344" s="11"/>
      <c r="AO344" s="11"/>
      <c r="AP344" s="11"/>
    </row>
    <row r="345" spans="2:42" x14ac:dyDescent="0.25">
      <c r="B345" s="260"/>
      <c r="C345" s="413" t="s">
        <v>322</v>
      </c>
      <c r="D345" s="259"/>
      <c r="E345" s="414">
        <v>0</v>
      </c>
      <c r="F345" s="991"/>
      <c r="G345" s="992"/>
      <c r="H345" s="11"/>
      <c r="I345" s="11"/>
      <c r="J345" s="11"/>
      <c r="K345" s="11"/>
      <c r="L345" s="11"/>
      <c r="M345" s="11"/>
      <c r="N345" s="11"/>
      <c r="O345" s="11"/>
      <c r="P345" s="11"/>
      <c r="Q345" s="11"/>
      <c r="R345" s="11"/>
      <c r="S345" s="11"/>
      <c r="T345" s="11"/>
      <c r="U345" s="11"/>
      <c r="V345" s="11"/>
      <c r="W345" s="11"/>
      <c r="X345" s="11"/>
      <c r="Y345" s="11"/>
      <c r="Z345" s="11"/>
      <c r="AA345" s="11"/>
      <c r="AB345" s="11"/>
      <c r="AC345" s="11"/>
      <c r="AD345" s="11"/>
      <c r="AE345" s="11"/>
      <c r="AF345" s="11"/>
      <c r="AG345" s="11"/>
      <c r="AH345" s="11"/>
      <c r="AI345" s="11"/>
      <c r="AJ345" s="11"/>
      <c r="AK345" s="11"/>
      <c r="AL345" s="11"/>
      <c r="AM345" s="11"/>
      <c r="AN345" s="11"/>
      <c r="AO345" s="11"/>
      <c r="AP345" s="11"/>
    </row>
    <row r="346" spans="2:42" x14ac:dyDescent="0.25">
      <c r="B346" s="260"/>
      <c r="C346" s="413" t="s">
        <v>323</v>
      </c>
      <c r="D346" s="259"/>
      <c r="E346" s="414">
        <v>0</v>
      </c>
      <c r="F346" s="991"/>
      <c r="G346" s="992"/>
      <c r="H346" s="11"/>
      <c r="I346" s="11"/>
      <c r="J346" s="11"/>
      <c r="K346" s="11"/>
      <c r="L346" s="11"/>
      <c r="M346" s="11"/>
      <c r="N346" s="11"/>
      <c r="O346" s="11"/>
      <c r="P346" s="11"/>
      <c r="Q346" s="11"/>
      <c r="R346" s="11"/>
      <c r="S346" s="11"/>
      <c r="T346" s="11"/>
      <c r="U346" s="11"/>
      <c r="V346" s="11"/>
      <c r="W346" s="11"/>
      <c r="X346" s="11"/>
      <c r="Y346" s="11"/>
      <c r="Z346" s="11"/>
      <c r="AA346" s="11"/>
      <c r="AB346" s="11"/>
      <c r="AC346" s="11"/>
      <c r="AD346" s="11"/>
      <c r="AE346" s="11"/>
      <c r="AF346" s="11"/>
      <c r="AG346" s="11"/>
      <c r="AH346" s="11"/>
      <c r="AI346" s="11"/>
      <c r="AJ346" s="11"/>
      <c r="AK346" s="11"/>
      <c r="AL346" s="11"/>
      <c r="AM346" s="11"/>
      <c r="AN346" s="11"/>
      <c r="AO346" s="11"/>
      <c r="AP346" s="11"/>
    </row>
    <row r="347" spans="2:42" x14ac:dyDescent="0.25">
      <c r="B347" s="260"/>
      <c r="C347" s="221"/>
      <c r="D347" s="259"/>
      <c r="E347" s="238"/>
      <c r="F347" s="991"/>
      <c r="G347" s="992"/>
      <c r="H347" s="11"/>
      <c r="I347" s="11"/>
      <c r="J347" s="11"/>
      <c r="K347" s="11"/>
      <c r="L347" s="11"/>
      <c r="M347" s="11"/>
      <c r="N347" s="11"/>
      <c r="O347" s="11"/>
      <c r="P347" s="11"/>
      <c r="Q347" s="11"/>
      <c r="R347" s="11"/>
      <c r="S347" s="11"/>
      <c r="T347" s="11"/>
      <c r="U347" s="11"/>
      <c r="V347" s="11"/>
      <c r="W347" s="11"/>
      <c r="X347" s="11"/>
      <c r="Y347" s="11"/>
      <c r="Z347" s="11"/>
      <c r="AA347" s="11"/>
      <c r="AB347" s="11"/>
      <c r="AC347" s="11"/>
      <c r="AD347" s="11"/>
      <c r="AE347" s="11"/>
      <c r="AF347" s="11"/>
      <c r="AG347" s="11"/>
      <c r="AH347" s="11"/>
      <c r="AI347" s="11"/>
      <c r="AJ347" s="11"/>
      <c r="AK347" s="11"/>
      <c r="AL347" s="11"/>
      <c r="AM347" s="11"/>
      <c r="AN347" s="11"/>
      <c r="AO347" s="11"/>
      <c r="AP347" s="11"/>
    </row>
    <row r="348" spans="2:42" ht="15.6" x14ac:dyDescent="0.3">
      <c r="B348" s="261" t="s">
        <v>337</v>
      </c>
      <c r="C348" s="262"/>
      <c r="D348" s="263"/>
      <c r="E348" s="226">
        <f>SUM(E342:E346)</f>
        <v>0</v>
      </c>
      <c r="F348" s="349"/>
      <c r="G348" s="270"/>
      <c r="H348" s="39" t="s">
        <v>413</v>
      </c>
      <c r="I348" s="11"/>
      <c r="J348" s="11"/>
      <c r="K348" s="11"/>
      <c r="L348" s="11"/>
      <c r="M348" s="11"/>
      <c r="N348" s="11"/>
      <c r="O348" s="11"/>
      <c r="P348" s="11"/>
      <c r="Q348" s="11"/>
      <c r="R348" s="11"/>
      <c r="S348" s="11"/>
      <c r="T348" s="11"/>
      <c r="U348" s="11"/>
      <c r="V348" s="11"/>
      <c r="W348" s="11"/>
      <c r="X348" s="11"/>
      <c r="Y348" s="11"/>
      <c r="Z348" s="11"/>
      <c r="AA348" s="11"/>
      <c r="AB348" s="11"/>
      <c r="AC348" s="11"/>
      <c r="AD348" s="11"/>
      <c r="AE348" s="11"/>
      <c r="AF348" s="11"/>
      <c r="AG348" s="11"/>
      <c r="AH348" s="11"/>
      <c r="AI348" s="11"/>
      <c r="AJ348" s="11"/>
      <c r="AK348" s="11"/>
      <c r="AL348" s="11"/>
      <c r="AM348" s="11"/>
      <c r="AN348" s="11"/>
      <c r="AO348" s="11"/>
      <c r="AP348" s="11"/>
    </row>
    <row r="349" spans="2:42" x14ac:dyDescent="0.25">
      <c r="B349" s="978"/>
      <c r="C349" s="978"/>
      <c r="D349" s="978"/>
      <c r="E349" s="978"/>
      <c r="F349" s="978"/>
      <c r="G349" s="978"/>
      <c r="H349" s="11"/>
      <c r="I349" s="11"/>
      <c r="J349" s="11"/>
      <c r="K349" s="11"/>
      <c r="L349" s="11"/>
      <c r="M349" s="11"/>
      <c r="N349" s="11"/>
      <c r="O349" s="11"/>
      <c r="P349" s="11"/>
      <c r="Q349" s="11"/>
      <c r="R349" s="11"/>
      <c r="S349" s="11"/>
      <c r="T349" s="11"/>
      <c r="U349" s="11"/>
      <c r="V349" s="11"/>
      <c r="W349" s="11"/>
      <c r="X349" s="11"/>
      <c r="Y349" s="11"/>
      <c r="Z349" s="11"/>
      <c r="AA349" s="11"/>
      <c r="AB349" s="11"/>
      <c r="AC349" s="11"/>
      <c r="AD349" s="11"/>
      <c r="AE349" s="11"/>
      <c r="AF349" s="11"/>
      <c r="AG349" s="11"/>
      <c r="AH349" s="11"/>
      <c r="AI349" s="11"/>
      <c r="AJ349" s="11"/>
      <c r="AK349" s="11"/>
      <c r="AL349" s="11"/>
      <c r="AM349" s="11"/>
      <c r="AN349" s="11"/>
      <c r="AO349" s="11"/>
      <c r="AP349" s="11"/>
    </row>
    <row r="350" spans="2:42" x14ac:dyDescent="0.25">
      <c r="B350" s="997" t="s">
        <v>342</v>
      </c>
      <c r="C350" s="998"/>
      <c r="D350" s="998"/>
      <c r="E350" s="999"/>
      <c r="F350" s="1000" t="s">
        <v>370</v>
      </c>
      <c r="G350" s="1001"/>
      <c r="H350" s="11"/>
      <c r="I350" s="11"/>
      <c r="J350" s="11"/>
      <c r="K350" s="11"/>
      <c r="L350" s="11"/>
      <c r="M350" s="11"/>
      <c r="N350" s="11"/>
      <c r="O350" s="11"/>
      <c r="P350" s="11"/>
      <c r="Q350" s="11"/>
      <c r="R350" s="11"/>
      <c r="S350" s="11"/>
      <c r="T350" s="11"/>
      <c r="U350" s="11"/>
      <c r="V350" s="11"/>
      <c r="W350" s="11"/>
      <c r="X350" s="11"/>
      <c r="Y350" s="11"/>
      <c r="Z350" s="11"/>
      <c r="AA350" s="11"/>
      <c r="AB350" s="11"/>
      <c r="AC350" s="11"/>
      <c r="AD350" s="11"/>
      <c r="AE350" s="11"/>
      <c r="AF350" s="11"/>
      <c r="AG350" s="11"/>
      <c r="AH350" s="11"/>
      <c r="AI350" s="11"/>
      <c r="AJ350" s="11"/>
      <c r="AK350" s="11"/>
      <c r="AL350" s="11"/>
      <c r="AM350" s="11"/>
      <c r="AN350" s="11"/>
      <c r="AO350" s="11"/>
      <c r="AP350" s="11"/>
    </row>
    <row r="351" spans="2:42" x14ac:dyDescent="0.25">
      <c r="B351" s="217" t="s">
        <v>343</v>
      </c>
      <c r="C351" s="218"/>
      <c r="D351" s="418">
        <v>0</v>
      </c>
      <c r="E351" s="259"/>
      <c r="F351" s="1015"/>
      <c r="G351" s="1016"/>
      <c r="H351" s="11"/>
      <c r="I351" s="11"/>
      <c r="J351" s="11"/>
      <c r="K351" s="11"/>
      <c r="L351" s="11"/>
      <c r="M351" s="11"/>
      <c r="N351" s="11"/>
      <c r="O351" s="11"/>
      <c r="P351" s="11"/>
      <c r="Q351" s="11"/>
      <c r="R351" s="11"/>
      <c r="S351" s="11"/>
      <c r="T351" s="11"/>
      <c r="U351" s="11"/>
      <c r="V351" s="11"/>
      <c r="W351" s="11"/>
      <c r="X351" s="11"/>
      <c r="Y351" s="11"/>
      <c r="Z351" s="11"/>
      <c r="AA351" s="11"/>
      <c r="AB351" s="11"/>
      <c r="AC351" s="11"/>
      <c r="AD351" s="11"/>
      <c r="AE351" s="11"/>
      <c r="AF351" s="11"/>
      <c r="AG351" s="11"/>
      <c r="AH351" s="11"/>
      <c r="AI351" s="11"/>
      <c r="AJ351" s="11"/>
      <c r="AK351" s="11"/>
      <c r="AL351" s="11"/>
      <c r="AM351" s="11"/>
      <c r="AN351" s="11"/>
      <c r="AO351" s="11"/>
      <c r="AP351" s="11"/>
    </row>
    <row r="352" spans="2:42" x14ac:dyDescent="0.25">
      <c r="B352" s="351" t="s">
        <v>344</v>
      </c>
      <c r="C352" s="218"/>
      <c r="D352" s="417">
        <v>0</v>
      </c>
      <c r="E352" s="216">
        <f>D351*D352</f>
        <v>0</v>
      </c>
      <c r="F352" s="991"/>
      <c r="G352" s="992"/>
      <c r="H352" s="11"/>
      <c r="I352" s="11"/>
      <c r="J352" s="11"/>
      <c r="K352" s="11"/>
      <c r="L352" s="11"/>
      <c r="M352" s="11"/>
      <c r="N352" s="11"/>
      <c r="O352" s="11"/>
      <c r="P352" s="11"/>
      <c r="Q352" s="11"/>
      <c r="R352" s="11"/>
      <c r="S352" s="11"/>
      <c r="T352" s="11"/>
      <c r="U352" s="11"/>
      <c r="V352" s="11"/>
      <c r="W352" s="11"/>
      <c r="X352" s="11"/>
      <c r="Y352" s="11"/>
      <c r="Z352" s="11"/>
      <c r="AA352" s="11"/>
      <c r="AB352" s="11"/>
      <c r="AC352" s="11"/>
      <c r="AD352" s="11"/>
      <c r="AE352" s="11"/>
      <c r="AF352" s="11"/>
      <c r="AG352" s="11"/>
      <c r="AH352" s="11"/>
      <c r="AI352" s="11"/>
      <c r="AJ352" s="11"/>
      <c r="AK352" s="11"/>
      <c r="AL352" s="11"/>
      <c r="AM352" s="11"/>
      <c r="AN352" s="11"/>
      <c r="AO352" s="11"/>
      <c r="AP352" s="11"/>
    </row>
    <row r="353" spans="2:42" x14ac:dyDescent="0.25">
      <c r="B353" s="352"/>
      <c r="C353" s="218"/>
      <c r="D353" s="259"/>
      <c r="E353" s="238"/>
      <c r="F353" s="991"/>
      <c r="G353" s="992"/>
      <c r="H353" s="11"/>
      <c r="I353" s="11"/>
      <c r="J353" s="11"/>
      <c r="K353" s="11"/>
      <c r="L353" s="11"/>
      <c r="M353" s="11"/>
      <c r="N353" s="11"/>
      <c r="O353" s="11"/>
      <c r="P353" s="11"/>
      <c r="Q353" s="11"/>
      <c r="R353" s="11"/>
      <c r="S353" s="11"/>
      <c r="T353" s="11"/>
      <c r="U353" s="11"/>
      <c r="V353" s="11"/>
      <c r="W353" s="11"/>
      <c r="X353" s="11"/>
      <c r="Y353" s="11"/>
      <c r="Z353" s="11"/>
      <c r="AA353" s="11"/>
      <c r="AB353" s="11"/>
      <c r="AC353" s="11"/>
      <c r="AD353" s="11"/>
      <c r="AE353" s="11"/>
      <c r="AF353" s="11"/>
      <c r="AG353" s="11"/>
      <c r="AH353" s="11"/>
      <c r="AI353" s="11"/>
      <c r="AJ353" s="11"/>
      <c r="AK353" s="11"/>
      <c r="AL353" s="11"/>
      <c r="AM353" s="11"/>
      <c r="AN353" s="11"/>
      <c r="AO353" s="11"/>
      <c r="AP353" s="11"/>
    </row>
    <row r="354" spans="2:42" x14ac:dyDescent="0.25">
      <c r="B354" s="351" t="s">
        <v>345</v>
      </c>
      <c r="C354" s="218"/>
      <c r="D354" s="259"/>
      <c r="E354" s="238"/>
      <c r="F354" s="991"/>
      <c r="G354" s="992"/>
      <c r="H354" s="11"/>
      <c r="I354" s="11"/>
      <c r="J354" s="11"/>
      <c r="K354" s="11"/>
      <c r="L354" s="11"/>
      <c r="M354" s="11"/>
      <c r="N354" s="11"/>
      <c r="O354" s="11"/>
      <c r="P354" s="11"/>
      <c r="Q354" s="11"/>
      <c r="R354" s="11"/>
      <c r="S354" s="11"/>
      <c r="T354" s="11"/>
      <c r="U354" s="11"/>
      <c r="V354" s="11"/>
      <c r="W354" s="11"/>
      <c r="X354" s="11"/>
      <c r="Y354" s="11"/>
      <c r="Z354" s="11"/>
      <c r="AA354" s="11"/>
      <c r="AB354" s="11"/>
      <c r="AC354" s="11"/>
      <c r="AD354" s="11"/>
      <c r="AE354" s="11"/>
      <c r="AF354" s="11"/>
      <c r="AG354" s="11"/>
      <c r="AH354" s="11"/>
      <c r="AI354" s="11"/>
      <c r="AJ354" s="11"/>
      <c r="AK354" s="11"/>
      <c r="AL354" s="11"/>
      <c r="AM354" s="11"/>
      <c r="AN354" s="11"/>
      <c r="AO354" s="11"/>
      <c r="AP354" s="11"/>
    </row>
    <row r="355" spans="2:42" x14ac:dyDescent="0.25">
      <c r="B355" s="353" t="s">
        <v>346</v>
      </c>
      <c r="C355" s="218"/>
      <c r="D355" s="259"/>
      <c r="E355" s="414">
        <v>0</v>
      </c>
      <c r="F355" s="991"/>
      <c r="G355" s="992"/>
      <c r="H355" s="11"/>
      <c r="I355" s="11"/>
      <c r="J355" s="11"/>
      <c r="K355" s="11"/>
      <c r="L355" s="11"/>
      <c r="M355" s="11"/>
      <c r="N355" s="11"/>
      <c r="O355" s="11"/>
      <c r="P355" s="11"/>
      <c r="Q355" s="11"/>
      <c r="R355" s="11"/>
      <c r="S355" s="11"/>
      <c r="T355" s="11"/>
      <c r="U355" s="11"/>
      <c r="V355" s="11"/>
      <c r="W355" s="11"/>
      <c r="X355" s="11"/>
      <c r="Y355" s="11"/>
      <c r="Z355" s="11"/>
      <c r="AA355" s="11"/>
      <c r="AB355" s="11"/>
      <c r="AC355" s="11"/>
      <c r="AD355" s="11"/>
      <c r="AE355" s="11"/>
      <c r="AF355" s="11"/>
      <c r="AG355" s="11"/>
      <c r="AH355" s="11"/>
      <c r="AI355" s="11"/>
      <c r="AJ355" s="11"/>
      <c r="AK355" s="11"/>
      <c r="AL355" s="11"/>
      <c r="AM355" s="11"/>
      <c r="AN355" s="11"/>
      <c r="AO355" s="11"/>
      <c r="AP355" s="11"/>
    </row>
    <row r="356" spans="2:42" x14ac:dyDescent="0.25">
      <c r="B356" s="353" t="s">
        <v>501</v>
      </c>
      <c r="C356" s="218"/>
      <c r="D356" s="259"/>
      <c r="E356" s="414">
        <v>0</v>
      </c>
      <c r="F356" s="991"/>
      <c r="G356" s="992"/>
      <c r="H356" s="11"/>
      <c r="I356" s="11"/>
      <c r="J356" s="11"/>
      <c r="K356" s="11"/>
      <c r="L356" s="11"/>
      <c r="M356" s="11"/>
      <c r="N356" s="11"/>
      <c r="O356" s="11"/>
      <c r="P356" s="11"/>
      <c r="Q356" s="11"/>
      <c r="R356" s="11"/>
      <c r="S356" s="11"/>
      <c r="T356" s="11"/>
      <c r="U356" s="11"/>
      <c r="V356" s="11"/>
      <c r="W356" s="11"/>
      <c r="X356" s="11"/>
      <c r="Y356" s="11"/>
      <c r="Z356" s="11"/>
      <c r="AA356" s="11"/>
      <c r="AB356" s="11"/>
      <c r="AC356" s="11"/>
      <c r="AD356" s="11"/>
      <c r="AE356" s="11"/>
      <c r="AF356" s="11"/>
      <c r="AG356" s="11"/>
      <c r="AH356" s="11"/>
      <c r="AI356" s="11"/>
      <c r="AJ356" s="11"/>
      <c r="AK356" s="11"/>
      <c r="AL356" s="11"/>
      <c r="AM356" s="11"/>
      <c r="AN356" s="11"/>
      <c r="AO356" s="11"/>
      <c r="AP356" s="11"/>
    </row>
    <row r="357" spans="2:42" x14ac:dyDescent="0.25">
      <c r="B357" s="352"/>
      <c r="C357" s="554"/>
      <c r="D357" s="259"/>
      <c r="E357" s="238"/>
      <c r="F357" s="991"/>
      <c r="G357" s="992"/>
      <c r="H357" s="11"/>
      <c r="I357" s="11"/>
      <c r="J357" s="11"/>
      <c r="K357" s="11"/>
      <c r="L357" s="11"/>
      <c r="M357" s="11"/>
      <c r="N357" s="11"/>
      <c r="O357" s="11"/>
      <c r="P357" s="11"/>
      <c r="Q357" s="11"/>
      <c r="R357" s="11"/>
      <c r="S357" s="11"/>
      <c r="T357" s="11"/>
      <c r="U357" s="11"/>
      <c r="V357" s="11"/>
      <c r="W357" s="11"/>
      <c r="X357" s="11"/>
      <c r="Y357" s="11"/>
      <c r="Z357" s="11"/>
      <c r="AA357" s="11"/>
      <c r="AB357" s="11"/>
      <c r="AC357" s="11"/>
      <c r="AD357" s="11"/>
      <c r="AE357" s="11"/>
      <c r="AF357" s="11"/>
      <c r="AG357" s="11"/>
      <c r="AH357" s="11"/>
      <c r="AI357" s="11"/>
      <c r="AJ357" s="11"/>
      <c r="AK357" s="11"/>
      <c r="AL357" s="11"/>
      <c r="AM357" s="11"/>
      <c r="AN357" s="11"/>
      <c r="AO357" s="11"/>
      <c r="AP357" s="11"/>
    </row>
    <row r="358" spans="2:42" x14ac:dyDescent="0.25">
      <c r="B358" s="260" t="s">
        <v>285</v>
      </c>
      <c r="C358" s="413" t="s">
        <v>321</v>
      </c>
      <c r="D358" s="259"/>
      <c r="E358" s="414">
        <v>0</v>
      </c>
      <c r="F358" s="991"/>
      <c r="G358" s="992"/>
      <c r="H358" s="11"/>
      <c r="I358" s="11"/>
      <c r="J358" s="11"/>
      <c r="K358" s="11"/>
      <c r="L358" s="11"/>
      <c r="M358" s="11"/>
      <c r="N358" s="11"/>
      <c r="O358" s="11"/>
      <c r="P358" s="11"/>
      <c r="Q358" s="11"/>
      <c r="R358" s="11"/>
      <c r="S358" s="11"/>
      <c r="T358" s="11"/>
      <c r="U358" s="11"/>
      <c r="V358" s="11"/>
      <c r="W358" s="11"/>
      <c r="X358" s="11"/>
      <c r="Y358" s="11"/>
      <c r="Z358" s="11"/>
      <c r="AA358" s="11"/>
      <c r="AB358" s="11"/>
      <c r="AC358" s="11"/>
      <c r="AD358" s="11"/>
      <c r="AE358" s="11"/>
      <c r="AF358" s="11"/>
      <c r="AG358" s="11"/>
      <c r="AH358" s="11"/>
      <c r="AI358" s="11"/>
      <c r="AJ358" s="11"/>
      <c r="AK358" s="11"/>
      <c r="AL358" s="11"/>
      <c r="AM358" s="11"/>
      <c r="AN358" s="11"/>
      <c r="AO358" s="11"/>
      <c r="AP358" s="11"/>
    </row>
    <row r="359" spans="2:42" x14ac:dyDescent="0.25">
      <c r="B359" s="260"/>
      <c r="C359" s="413" t="s">
        <v>322</v>
      </c>
      <c r="D359" s="259"/>
      <c r="E359" s="414">
        <v>0</v>
      </c>
      <c r="F359" s="991"/>
      <c r="G359" s="992"/>
      <c r="H359" s="11"/>
      <c r="I359" s="11"/>
      <c r="J359" s="11"/>
      <c r="K359" s="11"/>
      <c r="L359" s="11"/>
      <c r="M359" s="11"/>
      <c r="N359" s="11"/>
      <c r="O359" s="11"/>
      <c r="P359" s="11"/>
      <c r="Q359" s="11"/>
      <c r="R359" s="11"/>
      <c r="S359" s="11"/>
      <c r="T359" s="11"/>
      <c r="U359" s="11"/>
      <c r="V359" s="11"/>
      <c r="W359" s="11"/>
      <c r="X359" s="11"/>
      <c r="Y359" s="11"/>
      <c r="Z359" s="11"/>
      <c r="AA359" s="11"/>
      <c r="AB359" s="11"/>
      <c r="AC359" s="11"/>
      <c r="AD359" s="11"/>
      <c r="AE359" s="11"/>
      <c r="AF359" s="11"/>
      <c r="AG359" s="11"/>
      <c r="AH359" s="11"/>
      <c r="AI359" s="11"/>
      <c r="AJ359" s="11"/>
      <c r="AK359" s="11"/>
      <c r="AL359" s="11"/>
      <c r="AM359" s="11"/>
      <c r="AN359" s="11"/>
      <c r="AO359" s="11"/>
      <c r="AP359" s="11"/>
    </row>
    <row r="360" spans="2:42" x14ac:dyDescent="0.25">
      <c r="B360" s="260"/>
      <c r="C360" s="413" t="s">
        <v>323</v>
      </c>
      <c r="D360" s="259"/>
      <c r="E360" s="414">
        <v>0</v>
      </c>
      <c r="F360" s="991"/>
      <c r="G360" s="992"/>
      <c r="H360" s="11"/>
      <c r="I360" s="11"/>
      <c r="J360" s="11"/>
      <c r="K360" s="11"/>
      <c r="L360" s="11"/>
      <c r="M360" s="11"/>
      <c r="N360" s="11"/>
      <c r="O360" s="11"/>
      <c r="P360" s="11"/>
      <c r="Q360" s="11"/>
      <c r="R360" s="11"/>
      <c r="S360" s="11"/>
      <c r="T360" s="11"/>
      <c r="U360" s="11"/>
      <c r="V360" s="11"/>
      <c r="W360" s="11"/>
      <c r="X360" s="11"/>
      <c r="Y360" s="11"/>
      <c r="Z360" s="11"/>
      <c r="AA360" s="11"/>
      <c r="AB360" s="11"/>
      <c r="AC360" s="11"/>
      <c r="AD360" s="11"/>
      <c r="AE360" s="11"/>
      <c r="AF360" s="11"/>
      <c r="AG360" s="11"/>
      <c r="AH360" s="11"/>
      <c r="AI360" s="11"/>
      <c r="AJ360" s="11"/>
      <c r="AK360" s="11"/>
      <c r="AL360" s="11"/>
      <c r="AM360" s="11"/>
      <c r="AN360" s="11"/>
      <c r="AO360" s="11"/>
      <c r="AP360" s="11"/>
    </row>
    <row r="361" spans="2:42" x14ac:dyDescent="0.25">
      <c r="B361" s="260"/>
      <c r="C361" s="221"/>
      <c r="D361" s="259"/>
      <c r="E361" s="238"/>
      <c r="F361" s="991"/>
      <c r="G361" s="992"/>
      <c r="H361" s="11"/>
      <c r="I361" s="11"/>
      <c r="J361" s="11"/>
      <c r="K361" s="11"/>
      <c r="L361" s="11"/>
      <c r="M361" s="11"/>
      <c r="N361" s="11"/>
      <c r="O361" s="11"/>
      <c r="P361" s="11"/>
      <c r="Q361" s="11"/>
      <c r="R361" s="11"/>
      <c r="S361" s="11"/>
      <c r="T361" s="11"/>
      <c r="U361" s="11"/>
      <c r="V361" s="11"/>
      <c r="W361" s="11"/>
      <c r="X361" s="11"/>
      <c r="Y361" s="11"/>
      <c r="Z361" s="11"/>
      <c r="AA361" s="11"/>
      <c r="AB361" s="11"/>
      <c r="AC361" s="11"/>
      <c r="AD361" s="11"/>
      <c r="AE361" s="11"/>
      <c r="AF361" s="11"/>
      <c r="AG361" s="11"/>
      <c r="AH361" s="11"/>
      <c r="AI361" s="11"/>
      <c r="AJ361" s="11"/>
      <c r="AK361" s="11"/>
      <c r="AL361" s="11"/>
      <c r="AM361" s="11"/>
      <c r="AN361" s="11"/>
      <c r="AO361" s="11"/>
      <c r="AP361" s="11"/>
    </row>
    <row r="362" spans="2:42" ht="15.6" x14ac:dyDescent="0.3">
      <c r="B362" s="261" t="s">
        <v>347</v>
      </c>
      <c r="C362" s="262"/>
      <c r="D362" s="263"/>
      <c r="E362" s="226">
        <f>SUM(E351:E360)</f>
        <v>0</v>
      </c>
      <c r="F362" s="349"/>
      <c r="G362" s="270"/>
      <c r="H362" s="39" t="s">
        <v>413</v>
      </c>
      <c r="I362" s="11"/>
      <c r="J362" s="11"/>
      <c r="K362" s="11"/>
      <c r="L362" s="11"/>
      <c r="M362" s="11"/>
      <c r="N362" s="11"/>
      <c r="O362" s="11"/>
      <c r="P362" s="11"/>
      <c r="Q362" s="11"/>
      <c r="R362" s="11"/>
      <c r="S362" s="11"/>
      <c r="T362" s="11"/>
      <c r="U362" s="11"/>
      <c r="V362" s="11"/>
      <c r="W362" s="11"/>
      <c r="X362" s="11"/>
      <c r="Y362" s="11"/>
      <c r="Z362" s="11"/>
      <c r="AA362" s="11"/>
      <c r="AB362" s="11"/>
      <c r="AC362" s="11"/>
      <c r="AD362" s="11"/>
      <c r="AE362" s="11"/>
      <c r="AF362" s="11"/>
      <c r="AG362" s="11"/>
      <c r="AH362" s="11"/>
      <c r="AI362" s="11"/>
      <c r="AJ362" s="11"/>
      <c r="AK362" s="11"/>
      <c r="AL362" s="11"/>
      <c r="AM362" s="11"/>
      <c r="AN362" s="11"/>
      <c r="AO362" s="11"/>
      <c r="AP362" s="11"/>
    </row>
    <row r="363" spans="2:42" x14ac:dyDescent="0.25">
      <c r="B363" s="978"/>
      <c r="C363" s="978"/>
      <c r="D363" s="978"/>
      <c r="E363" s="978"/>
      <c r="F363" s="978"/>
      <c r="G363" s="978"/>
      <c r="H363" s="11"/>
      <c r="I363" s="11"/>
      <c r="J363" s="11"/>
      <c r="K363" s="11"/>
      <c r="L363" s="11"/>
      <c r="M363" s="11"/>
      <c r="N363" s="11"/>
      <c r="O363" s="11"/>
      <c r="P363" s="11"/>
      <c r="Q363" s="11"/>
      <c r="R363" s="11"/>
      <c r="S363" s="11"/>
      <c r="T363" s="11"/>
      <c r="U363" s="11"/>
      <c r="V363" s="11"/>
      <c r="W363" s="11"/>
      <c r="X363" s="11"/>
      <c r="Y363" s="11"/>
      <c r="Z363" s="11"/>
      <c r="AA363" s="11"/>
      <c r="AB363" s="11"/>
      <c r="AC363" s="11"/>
      <c r="AD363" s="11"/>
      <c r="AE363" s="11"/>
      <c r="AF363" s="11"/>
      <c r="AG363" s="11"/>
      <c r="AH363" s="11"/>
      <c r="AI363" s="11"/>
      <c r="AJ363" s="11"/>
      <c r="AK363" s="11"/>
      <c r="AL363" s="11"/>
      <c r="AM363" s="11"/>
      <c r="AN363" s="11"/>
      <c r="AO363" s="11"/>
      <c r="AP363" s="11"/>
    </row>
    <row r="364" spans="2:42" x14ac:dyDescent="0.25">
      <c r="B364" s="997" t="s">
        <v>358</v>
      </c>
      <c r="C364" s="998"/>
      <c r="D364" s="998"/>
      <c r="E364" s="999"/>
      <c r="F364" s="1000" t="s">
        <v>370</v>
      </c>
      <c r="G364" s="1001"/>
      <c r="H364" s="11"/>
      <c r="I364" s="11"/>
      <c r="J364" s="11"/>
      <c r="K364" s="11"/>
      <c r="L364" s="11"/>
      <c r="M364" s="11"/>
      <c r="N364" s="11"/>
      <c r="O364" s="11"/>
      <c r="P364" s="11"/>
      <c r="Q364" s="11"/>
      <c r="R364" s="11"/>
      <c r="S364" s="11"/>
      <c r="T364" s="11"/>
      <c r="U364" s="11"/>
      <c r="V364" s="11"/>
      <c r="W364" s="11"/>
      <c r="X364" s="11"/>
      <c r="Y364" s="11"/>
      <c r="Z364" s="11"/>
      <c r="AA364" s="11"/>
      <c r="AB364" s="11"/>
      <c r="AC364" s="11"/>
      <c r="AD364" s="11"/>
      <c r="AE364" s="11"/>
      <c r="AF364" s="11"/>
      <c r="AG364" s="11"/>
      <c r="AH364" s="11"/>
      <c r="AI364" s="11"/>
      <c r="AJ364" s="11"/>
      <c r="AK364" s="11"/>
      <c r="AL364" s="11"/>
      <c r="AM364" s="11"/>
      <c r="AN364" s="11"/>
      <c r="AO364" s="11"/>
      <c r="AP364" s="11"/>
    </row>
    <row r="365" spans="2:42" ht="28.2" customHeight="1" x14ac:dyDescent="0.25">
      <c r="B365" s="1023" t="s">
        <v>359</v>
      </c>
      <c r="C365" s="1024"/>
      <c r="D365" s="417">
        <v>0</v>
      </c>
      <c r="E365" s="259"/>
      <c r="F365" s="1015"/>
      <c r="G365" s="1016"/>
      <c r="H365" s="11"/>
      <c r="I365" s="11"/>
      <c r="J365" s="11"/>
      <c r="K365" s="11"/>
      <c r="L365" s="11"/>
      <c r="M365" s="11"/>
      <c r="N365" s="11"/>
      <c r="O365" s="11"/>
      <c r="P365" s="11"/>
      <c r="Q365" s="11"/>
      <c r="R365" s="11"/>
      <c r="S365" s="11"/>
      <c r="T365" s="11"/>
      <c r="U365" s="11"/>
      <c r="V365" s="11"/>
      <c r="W365" s="11"/>
      <c r="X365" s="11"/>
      <c r="Y365" s="11"/>
      <c r="Z365" s="11"/>
      <c r="AA365" s="11"/>
      <c r="AB365" s="11"/>
      <c r="AC365" s="11"/>
      <c r="AD365" s="11"/>
      <c r="AE365" s="11"/>
      <c r="AF365" s="11"/>
      <c r="AG365" s="11"/>
      <c r="AH365" s="11"/>
      <c r="AI365" s="11"/>
      <c r="AJ365" s="11"/>
      <c r="AK365" s="11"/>
      <c r="AL365" s="11"/>
      <c r="AM365" s="11"/>
      <c r="AN365" s="11"/>
      <c r="AO365" s="11"/>
      <c r="AP365" s="11"/>
    </row>
    <row r="366" spans="2:42" ht="25.5" customHeight="1" x14ac:dyDescent="0.25">
      <c r="B366" s="1023" t="s">
        <v>332</v>
      </c>
      <c r="C366" s="1024"/>
      <c r="D366" s="418">
        <v>0</v>
      </c>
      <c r="E366" s="216">
        <f>D365*D366</f>
        <v>0</v>
      </c>
      <c r="F366" s="991"/>
      <c r="G366" s="992"/>
      <c r="H366" s="11"/>
      <c r="I366" s="11"/>
      <c r="J366" s="11"/>
      <c r="K366" s="11"/>
      <c r="L366" s="11"/>
      <c r="M366" s="11"/>
      <c r="N366" s="11"/>
      <c r="O366" s="11"/>
      <c r="P366" s="11"/>
      <c r="Q366" s="11"/>
      <c r="R366" s="11"/>
      <c r="S366" s="11"/>
      <c r="T366" s="11"/>
      <c r="U366" s="11"/>
      <c r="V366" s="11"/>
      <c r="W366" s="11"/>
      <c r="X366" s="11"/>
      <c r="Y366" s="11"/>
      <c r="Z366" s="11"/>
      <c r="AA366" s="11"/>
      <c r="AB366" s="11"/>
      <c r="AC366" s="11"/>
      <c r="AD366" s="11"/>
      <c r="AE366" s="11"/>
      <c r="AF366" s="11"/>
      <c r="AG366" s="11"/>
      <c r="AH366" s="11"/>
      <c r="AI366" s="11"/>
      <c r="AJ366" s="11"/>
      <c r="AK366" s="11"/>
      <c r="AL366" s="11"/>
      <c r="AM366" s="11"/>
      <c r="AN366" s="11"/>
      <c r="AO366" s="11"/>
      <c r="AP366" s="11"/>
    </row>
    <row r="367" spans="2:42" x14ac:dyDescent="0.25">
      <c r="B367" s="217"/>
      <c r="C367" s="218"/>
      <c r="D367" s="238"/>
      <c r="E367" s="238"/>
      <c r="F367" s="991"/>
      <c r="G367" s="992"/>
      <c r="H367" s="11"/>
      <c r="I367" s="11"/>
      <c r="J367" s="11"/>
      <c r="K367" s="11"/>
      <c r="L367" s="11"/>
      <c r="M367" s="11"/>
      <c r="N367" s="11"/>
      <c r="O367" s="11"/>
      <c r="P367" s="11"/>
      <c r="Q367" s="11"/>
      <c r="R367" s="11"/>
      <c r="S367" s="11"/>
      <c r="T367" s="11"/>
      <c r="U367" s="11"/>
      <c r="V367" s="11"/>
      <c r="W367" s="11"/>
      <c r="X367" s="11"/>
      <c r="Y367" s="11"/>
      <c r="Z367" s="11"/>
      <c r="AA367" s="11"/>
      <c r="AB367" s="11"/>
      <c r="AC367" s="11"/>
      <c r="AD367" s="11"/>
      <c r="AE367" s="11"/>
      <c r="AF367" s="11"/>
      <c r="AG367" s="11"/>
      <c r="AH367" s="11"/>
      <c r="AI367" s="11"/>
      <c r="AJ367" s="11"/>
      <c r="AK367" s="11"/>
      <c r="AL367" s="11"/>
      <c r="AM367" s="11"/>
      <c r="AN367" s="11"/>
      <c r="AO367" s="11"/>
      <c r="AP367" s="11"/>
    </row>
    <row r="368" spans="2:42" x14ac:dyDescent="0.25">
      <c r="B368" s="260" t="s">
        <v>285</v>
      </c>
      <c r="C368" s="413" t="s">
        <v>321</v>
      </c>
      <c r="D368" s="238"/>
      <c r="E368" s="414">
        <v>0</v>
      </c>
      <c r="F368" s="991"/>
      <c r="G368" s="992"/>
      <c r="H368" s="11"/>
      <c r="I368" s="11"/>
      <c r="J368" s="11"/>
      <c r="K368" s="11"/>
      <c r="L368" s="11"/>
      <c r="M368" s="11"/>
      <c r="N368" s="11"/>
      <c r="O368" s="11"/>
      <c r="P368" s="11"/>
      <c r="Q368" s="11"/>
      <c r="R368" s="11"/>
      <c r="S368" s="11"/>
      <c r="T368" s="11"/>
      <c r="U368" s="11"/>
      <c r="V368" s="11"/>
      <c r="W368" s="11"/>
      <c r="X368" s="11"/>
      <c r="Y368" s="11"/>
      <c r="Z368" s="11"/>
      <c r="AA368" s="11"/>
      <c r="AB368" s="11"/>
      <c r="AC368" s="11"/>
      <c r="AD368" s="11"/>
      <c r="AE368" s="11"/>
      <c r="AF368" s="11"/>
      <c r="AG368" s="11"/>
      <c r="AH368" s="11"/>
      <c r="AI368" s="11"/>
      <c r="AJ368" s="11"/>
      <c r="AK368" s="11"/>
      <c r="AL368" s="11"/>
      <c r="AM368" s="11"/>
      <c r="AN368" s="11"/>
      <c r="AO368" s="11"/>
      <c r="AP368" s="11"/>
    </row>
    <row r="369" spans="2:42" x14ac:dyDescent="0.25">
      <c r="B369" s="260"/>
      <c r="C369" s="413" t="s">
        <v>322</v>
      </c>
      <c r="D369" s="238"/>
      <c r="E369" s="414">
        <v>0</v>
      </c>
      <c r="F369" s="991"/>
      <c r="G369" s="992"/>
      <c r="H369" s="11"/>
      <c r="I369" s="11"/>
      <c r="J369" s="11"/>
      <c r="K369" s="11"/>
      <c r="L369" s="11"/>
      <c r="M369" s="11"/>
      <c r="N369" s="11"/>
      <c r="O369" s="11"/>
      <c r="P369" s="11"/>
      <c r="Q369" s="11"/>
      <c r="R369" s="11"/>
      <c r="S369" s="11"/>
      <c r="T369" s="11"/>
      <c r="U369" s="11"/>
      <c r="V369" s="11"/>
      <c r="W369" s="11"/>
      <c r="X369" s="11"/>
      <c r="Y369" s="11"/>
      <c r="Z369" s="11"/>
      <c r="AA369" s="11"/>
      <c r="AB369" s="11"/>
      <c r="AC369" s="11"/>
      <c r="AD369" s="11"/>
      <c r="AE369" s="11"/>
      <c r="AF369" s="11"/>
      <c r="AG369" s="11"/>
      <c r="AH369" s="11"/>
      <c r="AI369" s="11"/>
      <c r="AJ369" s="11"/>
      <c r="AK369" s="11"/>
      <c r="AL369" s="11"/>
      <c r="AM369" s="11"/>
      <c r="AN369" s="11"/>
      <c r="AO369" s="11"/>
      <c r="AP369" s="11"/>
    </row>
    <row r="370" spans="2:42" x14ac:dyDescent="0.25">
      <c r="B370" s="260"/>
      <c r="C370" s="413" t="s">
        <v>323</v>
      </c>
      <c r="D370" s="238"/>
      <c r="E370" s="414">
        <v>0</v>
      </c>
      <c r="F370" s="991"/>
      <c r="G370" s="992"/>
      <c r="H370" s="11"/>
      <c r="I370" s="11"/>
      <c r="J370" s="11"/>
      <c r="K370" s="11"/>
      <c r="L370" s="11"/>
      <c r="M370" s="11"/>
      <c r="N370" s="11"/>
      <c r="O370" s="11"/>
      <c r="P370" s="11"/>
      <c r="Q370" s="11"/>
      <c r="R370" s="11"/>
      <c r="S370" s="11"/>
      <c r="T370" s="11"/>
      <c r="U370" s="11"/>
      <c r="V370" s="11"/>
      <c r="W370" s="11"/>
      <c r="X370" s="11"/>
      <c r="Y370" s="11"/>
      <c r="Z370" s="11"/>
      <c r="AA370" s="11"/>
      <c r="AB370" s="11"/>
      <c r="AC370" s="11"/>
      <c r="AD370" s="11"/>
      <c r="AE370" s="11"/>
      <c r="AF370" s="11"/>
      <c r="AG370" s="11"/>
      <c r="AH370" s="11"/>
      <c r="AI370" s="11"/>
      <c r="AJ370" s="11"/>
      <c r="AK370" s="11"/>
      <c r="AL370" s="11"/>
      <c r="AM370" s="11"/>
      <c r="AN370" s="11"/>
      <c r="AO370" s="11"/>
      <c r="AP370" s="11"/>
    </row>
    <row r="371" spans="2:42" x14ac:dyDescent="0.25">
      <c r="B371" s="217"/>
      <c r="C371" s="218"/>
      <c r="D371" s="238"/>
      <c r="E371" s="238"/>
      <c r="F371" s="991"/>
      <c r="G371" s="992"/>
      <c r="H371" s="11"/>
      <c r="I371" s="11"/>
      <c r="J371" s="11"/>
      <c r="K371" s="11"/>
      <c r="L371" s="11"/>
      <c r="M371" s="11"/>
      <c r="N371" s="11"/>
      <c r="O371" s="11"/>
      <c r="P371" s="11"/>
      <c r="Q371" s="11"/>
      <c r="R371" s="11"/>
      <c r="S371" s="11"/>
      <c r="T371" s="11"/>
      <c r="U371" s="11"/>
      <c r="V371" s="11"/>
      <c r="W371" s="11"/>
      <c r="X371" s="11"/>
      <c r="Y371" s="11"/>
      <c r="Z371" s="11"/>
      <c r="AA371" s="11"/>
      <c r="AB371" s="11"/>
      <c r="AC371" s="11"/>
      <c r="AD371" s="11"/>
      <c r="AE371" s="11"/>
      <c r="AF371" s="11"/>
      <c r="AG371" s="11"/>
      <c r="AH371" s="11"/>
      <c r="AI371" s="11"/>
      <c r="AJ371" s="11"/>
      <c r="AK371" s="11"/>
      <c r="AL371" s="11"/>
      <c r="AM371" s="11"/>
      <c r="AN371" s="11"/>
      <c r="AO371" s="11"/>
      <c r="AP371" s="11"/>
    </row>
    <row r="372" spans="2:42" ht="15.6" x14ac:dyDescent="0.3">
      <c r="B372" s="261" t="s">
        <v>360</v>
      </c>
      <c r="C372" s="224"/>
      <c r="D372" s="348"/>
      <c r="E372" s="226">
        <f>SUM(E366:E370)</f>
        <v>0</v>
      </c>
      <c r="F372" s="349"/>
      <c r="G372" s="270"/>
      <c r="H372" s="39" t="s">
        <v>413</v>
      </c>
      <c r="I372" s="11"/>
      <c r="J372" s="11"/>
      <c r="K372" s="11"/>
      <c r="L372" s="11"/>
      <c r="M372" s="11"/>
      <c r="N372" s="11"/>
      <c r="O372" s="11"/>
      <c r="P372" s="11"/>
      <c r="Q372" s="11"/>
      <c r="R372" s="11"/>
      <c r="S372" s="11"/>
      <c r="T372" s="11"/>
      <c r="U372" s="11"/>
      <c r="V372" s="11"/>
      <c r="W372" s="11"/>
      <c r="X372" s="11"/>
      <c r="Y372" s="11"/>
      <c r="Z372" s="11"/>
      <c r="AA372" s="11"/>
      <c r="AB372" s="11"/>
      <c r="AC372" s="11"/>
      <c r="AD372" s="11"/>
      <c r="AE372" s="11"/>
      <c r="AF372" s="11"/>
      <c r="AG372" s="11"/>
      <c r="AH372" s="11"/>
      <c r="AI372" s="11"/>
      <c r="AJ372" s="11"/>
      <c r="AK372" s="11"/>
      <c r="AL372" s="11"/>
      <c r="AM372" s="11"/>
      <c r="AN372" s="11"/>
      <c r="AO372" s="11"/>
      <c r="AP372" s="11"/>
    </row>
    <row r="373" spans="2:42" x14ac:dyDescent="0.25">
      <c r="B373" s="978"/>
      <c r="C373" s="978"/>
      <c r="D373" s="978"/>
      <c r="E373" s="978"/>
      <c r="F373" s="978"/>
      <c r="G373" s="978"/>
      <c r="H373" s="11"/>
      <c r="I373" s="11"/>
      <c r="J373" s="11"/>
      <c r="K373" s="11"/>
      <c r="L373" s="11"/>
      <c r="M373" s="11"/>
      <c r="N373" s="11"/>
      <c r="O373" s="11"/>
      <c r="P373" s="11"/>
      <c r="Q373" s="11"/>
      <c r="R373" s="11"/>
      <c r="S373" s="11"/>
      <c r="T373" s="11"/>
      <c r="U373" s="11"/>
      <c r="V373" s="11"/>
      <c r="W373" s="11"/>
      <c r="X373" s="11"/>
      <c r="Y373" s="11"/>
      <c r="Z373" s="11"/>
      <c r="AA373" s="11"/>
      <c r="AB373" s="11"/>
      <c r="AC373" s="11"/>
      <c r="AD373" s="11"/>
      <c r="AE373" s="11"/>
      <c r="AF373" s="11"/>
      <c r="AG373" s="11"/>
      <c r="AH373" s="11"/>
      <c r="AI373" s="11"/>
      <c r="AJ373" s="11"/>
      <c r="AK373" s="11"/>
      <c r="AL373" s="11"/>
      <c r="AM373" s="11"/>
      <c r="AN373" s="11"/>
      <c r="AO373" s="11"/>
      <c r="AP373" s="11"/>
    </row>
    <row r="374" spans="2:42" x14ac:dyDescent="0.25">
      <c r="B374" s="997" t="s">
        <v>362</v>
      </c>
      <c r="C374" s="998"/>
      <c r="D374" s="998"/>
      <c r="E374" s="999"/>
      <c r="F374" s="1000" t="s">
        <v>370</v>
      </c>
      <c r="G374" s="1001"/>
      <c r="H374" s="11"/>
      <c r="I374" s="11"/>
      <c r="J374" s="11"/>
      <c r="K374" s="11"/>
      <c r="L374" s="11"/>
      <c r="M374" s="11"/>
      <c r="N374" s="11"/>
      <c r="O374" s="11"/>
      <c r="P374" s="11"/>
      <c r="Q374" s="11"/>
      <c r="R374" s="11"/>
      <c r="S374" s="11"/>
      <c r="T374" s="11"/>
      <c r="U374" s="11"/>
      <c r="V374" s="11"/>
      <c r="W374" s="11"/>
      <c r="X374" s="11"/>
      <c r="Y374" s="11"/>
      <c r="Z374" s="11"/>
      <c r="AA374" s="11"/>
      <c r="AB374" s="11"/>
      <c r="AC374" s="11"/>
      <c r="AD374" s="11"/>
      <c r="AE374" s="11"/>
      <c r="AF374" s="11"/>
      <c r="AG374" s="11"/>
      <c r="AH374" s="11"/>
      <c r="AI374" s="11"/>
      <c r="AJ374" s="11"/>
      <c r="AK374" s="11"/>
      <c r="AL374" s="11"/>
      <c r="AM374" s="11"/>
      <c r="AN374" s="11"/>
      <c r="AO374" s="11"/>
      <c r="AP374" s="11"/>
    </row>
    <row r="375" spans="2:42" ht="28.2" customHeight="1" x14ac:dyDescent="0.25">
      <c r="B375" s="1023" t="s">
        <v>363</v>
      </c>
      <c r="C375" s="1024"/>
      <c r="D375" s="417">
        <v>0</v>
      </c>
      <c r="E375" s="259"/>
      <c r="F375" s="1015"/>
      <c r="G375" s="1016"/>
      <c r="H375" s="11"/>
      <c r="I375" s="11"/>
      <c r="J375" s="11"/>
      <c r="K375" s="11"/>
      <c r="L375" s="11"/>
      <c r="M375" s="11"/>
      <c r="N375" s="11"/>
      <c r="O375" s="11"/>
      <c r="P375" s="11"/>
      <c r="Q375" s="11"/>
      <c r="R375" s="11"/>
      <c r="S375" s="11"/>
      <c r="T375" s="11"/>
      <c r="U375" s="11"/>
      <c r="V375" s="11"/>
      <c r="W375" s="11"/>
      <c r="X375" s="11"/>
      <c r="Y375" s="11"/>
      <c r="Z375" s="11"/>
      <c r="AA375" s="11"/>
      <c r="AB375" s="11"/>
      <c r="AC375" s="11"/>
      <c r="AD375" s="11"/>
      <c r="AE375" s="11"/>
      <c r="AF375" s="11"/>
      <c r="AG375" s="11"/>
      <c r="AH375" s="11"/>
      <c r="AI375" s="11"/>
      <c r="AJ375" s="11"/>
      <c r="AK375" s="11"/>
      <c r="AL375" s="11"/>
      <c r="AM375" s="11"/>
      <c r="AN375" s="11"/>
      <c r="AO375" s="11"/>
      <c r="AP375" s="11"/>
    </row>
    <row r="376" spans="2:42" ht="25.2" customHeight="1" x14ac:dyDescent="0.25">
      <c r="B376" s="1023" t="s">
        <v>332</v>
      </c>
      <c r="C376" s="1024"/>
      <c r="D376" s="418">
        <v>0</v>
      </c>
      <c r="E376" s="216">
        <f>D375*D376</f>
        <v>0</v>
      </c>
      <c r="F376" s="991"/>
      <c r="G376" s="992"/>
      <c r="H376" s="11"/>
      <c r="I376" s="11"/>
      <c r="J376" s="11"/>
      <c r="K376" s="11"/>
      <c r="L376" s="11"/>
      <c r="M376" s="11"/>
      <c r="N376" s="11"/>
      <c r="O376" s="11"/>
      <c r="P376" s="11"/>
      <c r="Q376" s="11"/>
      <c r="R376" s="11"/>
      <c r="S376" s="11"/>
      <c r="T376" s="11"/>
      <c r="U376" s="11"/>
      <c r="V376" s="11"/>
      <c r="W376" s="11"/>
      <c r="X376" s="11"/>
      <c r="Y376" s="11"/>
      <c r="Z376" s="11"/>
      <c r="AA376" s="11"/>
      <c r="AB376" s="11"/>
      <c r="AC376" s="11"/>
      <c r="AD376" s="11"/>
      <c r="AE376" s="11"/>
      <c r="AF376" s="11"/>
      <c r="AG376" s="11"/>
      <c r="AH376" s="11"/>
      <c r="AI376" s="11"/>
      <c r="AJ376" s="11"/>
      <c r="AK376" s="11"/>
      <c r="AL376" s="11"/>
      <c r="AM376" s="11"/>
      <c r="AN376" s="11"/>
      <c r="AO376" s="11"/>
      <c r="AP376" s="11"/>
    </row>
    <row r="377" spans="2:42" x14ac:dyDescent="0.25">
      <c r="B377" s="217"/>
      <c r="C377" s="218"/>
      <c r="D377" s="238"/>
      <c r="E377" s="238"/>
      <c r="F377" s="991"/>
      <c r="G377" s="992"/>
      <c r="H377" s="11"/>
      <c r="I377" s="11"/>
      <c r="J377" s="11"/>
      <c r="K377" s="11"/>
      <c r="L377" s="11"/>
      <c r="M377" s="11"/>
      <c r="N377" s="11"/>
      <c r="O377" s="11"/>
      <c r="P377" s="11"/>
      <c r="Q377" s="11"/>
      <c r="R377" s="11"/>
      <c r="S377" s="11"/>
      <c r="T377" s="11"/>
      <c r="U377" s="11"/>
      <c r="V377" s="11"/>
      <c r="W377" s="11"/>
      <c r="X377" s="11"/>
      <c r="Y377" s="11"/>
      <c r="Z377" s="11"/>
      <c r="AA377" s="11"/>
      <c r="AB377" s="11"/>
      <c r="AC377" s="11"/>
      <c r="AD377" s="11"/>
      <c r="AE377" s="11"/>
      <c r="AF377" s="11"/>
      <c r="AG377" s="11"/>
      <c r="AH377" s="11"/>
      <c r="AI377" s="11"/>
      <c r="AJ377" s="11"/>
      <c r="AK377" s="11"/>
      <c r="AL377" s="11"/>
      <c r="AM377" s="11"/>
      <c r="AN377" s="11"/>
      <c r="AO377" s="11"/>
      <c r="AP377" s="11"/>
    </row>
    <row r="378" spans="2:42" x14ac:dyDescent="0.25">
      <c r="B378" s="260" t="s">
        <v>285</v>
      </c>
      <c r="C378" s="413" t="s">
        <v>321</v>
      </c>
      <c r="D378" s="238"/>
      <c r="E378" s="414">
        <v>0</v>
      </c>
      <c r="F378" s="991"/>
      <c r="G378" s="992"/>
      <c r="H378" s="11"/>
      <c r="I378" s="11"/>
      <c r="J378" s="11"/>
      <c r="K378" s="11"/>
      <c r="L378" s="11"/>
      <c r="M378" s="11"/>
      <c r="N378" s="11"/>
      <c r="O378" s="11"/>
      <c r="P378" s="11"/>
      <c r="Q378" s="11"/>
      <c r="R378" s="11"/>
      <c r="S378" s="11"/>
      <c r="T378" s="11"/>
      <c r="U378" s="11"/>
      <c r="V378" s="11"/>
      <c r="W378" s="11"/>
      <c r="X378" s="11"/>
      <c r="Y378" s="11"/>
      <c r="Z378" s="11"/>
      <c r="AA378" s="11"/>
      <c r="AB378" s="11"/>
      <c r="AC378" s="11"/>
      <c r="AD378" s="11"/>
      <c r="AE378" s="11"/>
      <c r="AF378" s="11"/>
      <c r="AG378" s="11"/>
      <c r="AH378" s="11"/>
      <c r="AI378" s="11"/>
      <c r="AJ378" s="11"/>
      <c r="AK378" s="11"/>
      <c r="AL378" s="11"/>
      <c r="AM378" s="11"/>
      <c r="AN378" s="11"/>
      <c r="AO378" s="11"/>
      <c r="AP378" s="11"/>
    </row>
    <row r="379" spans="2:42" x14ac:dyDescent="0.25">
      <c r="B379" s="260"/>
      <c r="C379" s="413" t="s">
        <v>322</v>
      </c>
      <c r="D379" s="238"/>
      <c r="E379" s="414">
        <v>0</v>
      </c>
      <c r="F379" s="991"/>
      <c r="G379" s="992"/>
      <c r="H379" s="11"/>
      <c r="I379" s="11"/>
      <c r="J379" s="11"/>
      <c r="K379" s="11"/>
      <c r="L379" s="11"/>
      <c r="M379" s="11"/>
      <c r="N379" s="11"/>
      <c r="O379" s="11"/>
      <c r="P379" s="11"/>
      <c r="Q379" s="11"/>
      <c r="R379" s="11"/>
      <c r="S379" s="11"/>
      <c r="T379" s="11"/>
      <c r="U379" s="11"/>
      <c r="V379" s="11"/>
      <c r="W379" s="11"/>
      <c r="X379" s="11"/>
      <c r="Y379" s="11"/>
      <c r="Z379" s="11"/>
      <c r="AA379" s="11"/>
      <c r="AB379" s="11"/>
      <c r="AC379" s="11"/>
      <c r="AD379" s="11"/>
      <c r="AE379" s="11"/>
      <c r="AF379" s="11"/>
      <c r="AG379" s="11"/>
      <c r="AH379" s="11"/>
      <c r="AI379" s="11"/>
      <c r="AJ379" s="11"/>
      <c r="AK379" s="11"/>
      <c r="AL379" s="11"/>
      <c r="AM379" s="11"/>
      <c r="AN379" s="11"/>
      <c r="AO379" s="11"/>
      <c r="AP379" s="11"/>
    </row>
    <row r="380" spans="2:42" x14ac:dyDescent="0.25">
      <c r="B380" s="260"/>
      <c r="C380" s="413" t="s">
        <v>323</v>
      </c>
      <c r="D380" s="238"/>
      <c r="E380" s="414">
        <v>0</v>
      </c>
      <c r="F380" s="991"/>
      <c r="G380" s="992"/>
      <c r="H380" s="11"/>
      <c r="I380" s="11"/>
      <c r="J380" s="11"/>
      <c r="K380" s="11"/>
      <c r="L380" s="11"/>
      <c r="M380" s="11"/>
      <c r="N380" s="11"/>
      <c r="O380" s="11"/>
      <c r="P380" s="11"/>
      <c r="Q380" s="11"/>
      <c r="R380" s="11"/>
      <c r="S380" s="11"/>
      <c r="T380" s="11"/>
      <c r="U380" s="11"/>
      <c r="V380" s="11"/>
      <c r="W380" s="11"/>
      <c r="X380" s="11"/>
      <c r="Y380" s="11"/>
      <c r="Z380" s="11"/>
      <c r="AA380" s="11"/>
      <c r="AB380" s="11"/>
      <c r="AC380" s="11"/>
      <c r="AD380" s="11"/>
      <c r="AE380" s="11"/>
      <c r="AF380" s="11"/>
      <c r="AG380" s="11"/>
      <c r="AH380" s="11"/>
      <c r="AI380" s="11"/>
      <c r="AJ380" s="11"/>
      <c r="AK380" s="11"/>
      <c r="AL380" s="11"/>
      <c r="AM380" s="11"/>
      <c r="AN380" s="11"/>
      <c r="AO380" s="11"/>
      <c r="AP380" s="11"/>
    </row>
    <row r="381" spans="2:42" x14ac:dyDescent="0.25">
      <c r="B381" s="217"/>
      <c r="C381" s="218"/>
      <c r="D381" s="238"/>
      <c r="E381" s="238"/>
      <c r="F381" s="991"/>
      <c r="G381" s="992"/>
      <c r="H381" s="11"/>
      <c r="I381" s="11"/>
      <c r="J381" s="11"/>
      <c r="K381" s="11"/>
      <c r="L381" s="11"/>
      <c r="M381" s="11"/>
      <c r="N381" s="11"/>
      <c r="O381" s="11"/>
      <c r="P381" s="11"/>
      <c r="Q381" s="11"/>
      <c r="R381" s="11"/>
      <c r="S381" s="11"/>
      <c r="T381" s="11"/>
      <c r="U381" s="11"/>
      <c r="V381" s="11"/>
      <c r="W381" s="11"/>
      <c r="X381" s="11"/>
      <c r="Y381" s="11"/>
      <c r="Z381" s="11"/>
      <c r="AA381" s="11"/>
      <c r="AB381" s="11"/>
      <c r="AC381" s="11"/>
      <c r="AD381" s="11"/>
      <c r="AE381" s="11"/>
      <c r="AF381" s="11"/>
      <c r="AG381" s="11"/>
      <c r="AH381" s="11"/>
      <c r="AI381" s="11"/>
      <c r="AJ381" s="11"/>
      <c r="AK381" s="11"/>
      <c r="AL381" s="11"/>
      <c r="AM381" s="11"/>
      <c r="AN381" s="11"/>
      <c r="AO381" s="11"/>
      <c r="AP381" s="11"/>
    </row>
    <row r="382" spans="2:42" ht="15.6" x14ac:dyDescent="0.3">
      <c r="B382" s="261" t="s">
        <v>361</v>
      </c>
      <c r="C382" s="224"/>
      <c r="D382" s="348"/>
      <c r="E382" s="226">
        <f>SUM(E376:E380)</f>
        <v>0</v>
      </c>
      <c r="F382" s="349"/>
      <c r="G382" s="270"/>
      <c r="H382" s="39" t="s">
        <v>413</v>
      </c>
      <c r="I382" s="11"/>
      <c r="J382" s="11"/>
      <c r="K382" s="11"/>
      <c r="L382" s="11"/>
      <c r="M382" s="11"/>
      <c r="N382" s="11"/>
      <c r="O382" s="11"/>
      <c r="P382" s="11"/>
      <c r="Q382" s="11"/>
      <c r="R382" s="11"/>
      <c r="S382" s="11"/>
      <c r="T382" s="11"/>
      <c r="U382" s="11"/>
      <c r="V382" s="11"/>
      <c r="W382" s="11"/>
      <c r="X382" s="11"/>
      <c r="Y382" s="11"/>
      <c r="Z382" s="11"/>
      <c r="AA382" s="11"/>
      <c r="AB382" s="11"/>
      <c r="AC382" s="11"/>
      <c r="AD382" s="11"/>
      <c r="AE382" s="11"/>
      <c r="AF382" s="11"/>
      <c r="AG382" s="11"/>
      <c r="AH382" s="11"/>
      <c r="AI382" s="11"/>
      <c r="AJ382" s="11"/>
      <c r="AK382" s="11"/>
      <c r="AL382" s="11"/>
      <c r="AM382" s="11"/>
      <c r="AN382" s="11"/>
      <c r="AO382" s="11"/>
      <c r="AP382" s="11"/>
    </row>
    <row r="383" spans="2:42" x14ac:dyDescent="0.25">
      <c r="B383" s="978"/>
      <c r="C383" s="978"/>
      <c r="D383" s="978"/>
      <c r="E383" s="978"/>
      <c r="F383" s="978"/>
      <c r="G383" s="978"/>
      <c r="H383" s="11"/>
      <c r="I383" s="11"/>
      <c r="J383" s="11"/>
      <c r="K383" s="11"/>
      <c r="L383" s="11"/>
      <c r="M383" s="11"/>
      <c r="N383" s="11"/>
      <c r="O383" s="11"/>
      <c r="P383" s="11"/>
      <c r="Q383" s="11"/>
      <c r="R383" s="11"/>
      <c r="S383" s="11"/>
      <c r="T383" s="11"/>
      <c r="U383" s="11"/>
      <c r="V383" s="11"/>
      <c r="W383" s="11"/>
      <c r="X383" s="11"/>
      <c r="Y383" s="11"/>
      <c r="Z383" s="11"/>
      <c r="AA383" s="11"/>
      <c r="AB383" s="11"/>
      <c r="AC383" s="11"/>
      <c r="AD383" s="11"/>
      <c r="AE383" s="11"/>
      <c r="AF383" s="11"/>
      <c r="AG383" s="11"/>
      <c r="AH383" s="11"/>
      <c r="AI383" s="11"/>
      <c r="AJ383" s="11"/>
      <c r="AK383" s="11"/>
      <c r="AL383" s="11"/>
      <c r="AM383" s="11"/>
      <c r="AN383" s="11"/>
      <c r="AO383" s="11"/>
      <c r="AP383" s="11"/>
    </row>
    <row r="384" spans="2:42" x14ac:dyDescent="0.25">
      <c r="B384" s="997" t="s">
        <v>364</v>
      </c>
      <c r="C384" s="998"/>
      <c r="D384" s="998"/>
      <c r="E384" s="999"/>
      <c r="F384" s="1000" t="s">
        <v>370</v>
      </c>
      <c r="G384" s="1001"/>
      <c r="H384" s="11"/>
      <c r="I384" s="11"/>
      <c r="J384" s="11"/>
      <c r="K384" s="11"/>
      <c r="L384" s="11"/>
      <c r="M384" s="11"/>
      <c r="N384" s="11"/>
      <c r="O384" s="11"/>
      <c r="P384" s="11"/>
      <c r="Q384" s="11"/>
      <c r="R384" s="11"/>
      <c r="S384" s="11"/>
      <c r="T384" s="11"/>
      <c r="U384" s="11"/>
      <c r="V384" s="11"/>
      <c r="W384" s="11"/>
      <c r="X384" s="11"/>
      <c r="Y384" s="11"/>
      <c r="Z384" s="11"/>
      <c r="AA384" s="11"/>
      <c r="AB384" s="11"/>
      <c r="AC384" s="11"/>
      <c r="AD384" s="11"/>
      <c r="AE384" s="11"/>
      <c r="AF384" s="11"/>
      <c r="AG384" s="11"/>
      <c r="AH384" s="11"/>
      <c r="AI384" s="11"/>
      <c r="AJ384" s="11"/>
      <c r="AK384" s="11"/>
      <c r="AL384" s="11"/>
      <c r="AM384" s="11"/>
      <c r="AN384" s="11"/>
      <c r="AO384" s="11"/>
      <c r="AP384" s="11"/>
    </row>
    <row r="385" spans="2:42" ht="30.45" customHeight="1" x14ac:dyDescent="0.25">
      <c r="B385" s="1023" t="s">
        <v>365</v>
      </c>
      <c r="C385" s="1024"/>
      <c r="D385" s="444">
        <v>0</v>
      </c>
      <c r="E385" s="259"/>
      <c r="F385" s="1015"/>
      <c r="G385" s="1016"/>
      <c r="H385" s="11"/>
      <c r="I385" s="11"/>
      <c r="J385" s="11"/>
      <c r="K385" s="11"/>
      <c r="L385" s="11"/>
      <c r="M385" s="11"/>
      <c r="N385" s="11"/>
      <c r="O385" s="11"/>
      <c r="P385" s="11"/>
      <c r="Q385" s="11"/>
      <c r="R385" s="11"/>
      <c r="S385" s="11"/>
      <c r="T385" s="11"/>
      <c r="U385" s="11"/>
      <c r="V385" s="11"/>
      <c r="W385" s="11"/>
      <c r="X385" s="11"/>
      <c r="Y385" s="11"/>
      <c r="Z385" s="11"/>
      <c r="AA385" s="11"/>
      <c r="AB385" s="11"/>
      <c r="AC385" s="11"/>
      <c r="AD385" s="11"/>
      <c r="AE385" s="11"/>
      <c r="AF385" s="11"/>
      <c r="AG385" s="11"/>
      <c r="AH385" s="11"/>
      <c r="AI385" s="11"/>
      <c r="AJ385" s="11"/>
      <c r="AK385" s="11"/>
      <c r="AL385" s="11"/>
      <c r="AM385" s="11"/>
      <c r="AN385" s="11"/>
      <c r="AO385" s="11"/>
      <c r="AP385" s="11"/>
    </row>
    <row r="386" spans="2:42" ht="15" customHeight="1" x14ac:dyDescent="0.25">
      <c r="B386" s="1023" t="s">
        <v>368</v>
      </c>
      <c r="C386" s="1024"/>
      <c r="D386" s="418">
        <v>0</v>
      </c>
      <c r="E386" s="354">
        <f>D385*D386</f>
        <v>0</v>
      </c>
      <c r="F386" s="991"/>
      <c r="G386" s="992"/>
      <c r="H386" s="11"/>
      <c r="I386" s="11"/>
      <c r="J386" s="11"/>
      <c r="K386" s="11"/>
      <c r="L386" s="11"/>
      <c r="M386" s="11"/>
      <c r="N386" s="11"/>
      <c r="O386" s="11"/>
      <c r="P386" s="11"/>
      <c r="Q386" s="11"/>
      <c r="R386" s="11"/>
      <c r="S386" s="11"/>
      <c r="T386" s="11"/>
      <c r="U386" s="11"/>
      <c r="V386" s="11"/>
      <c r="W386" s="11"/>
      <c r="X386" s="11"/>
      <c r="Y386" s="11"/>
      <c r="Z386" s="11"/>
      <c r="AA386" s="11"/>
      <c r="AB386" s="11"/>
      <c r="AC386" s="11"/>
      <c r="AD386" s="11"/>
      <c r="AE386" s="11"/>
      <c r="AF386" s="11"/>
      <c r="AG386" s="11"/>
      <c r="AH386" s="11"/>
      <c r="AI386" s="11"/>
      <c r="AJ386" s="11"/>
      <c r="AK386" s="11"/>
      <c r="AL386" s="11"/>
      <c r="AM386" s="11"/>
      <c r="AN386" s="11"/>
      <c r="AO386" s="11"/>
      <c r="AP386" s="11"/>
    </row>
    <row r="387" spans="2:42" x14ac:dyDescent="0.25">
      <c r="B387" s="239"/>
      <c r="C387" s="240"/>
      <c r="D387" s="259"/>
      <c r="E387" s="259"/>
      <c r="F387" s="991"/>
      <c r="G387" s="992"/>
      <c r="H387" s="11"/>
      <c r="I387" s="11"/>
      <c r="J387" s="11"/>
      <c r="K387" s="11"/>
      <c r="L387" s="11"/>
      <c r="M387" s="11"/>
      <c r="N387" s="11"/>
      <c r="O387" s="11"/>
      <c r="P387" s="11"/>
      <c r="Q387" s="11"/>
      <c r="R387" s="11"/>
      <c r="S387" s="11"/>
      <c r="T387" s="11"/>
      <c r="U387" s="11"/>
      <c r="V387" s="11"/>
      <c r="W387" s="11"/>
      <c r="X387" s="11"/>
      <c r="Y387" s="11"/>
      <c r="Z387" s="11"/>
      <c r="AA387" s="11"/>
      <c r="AB387" s="11"/>
      <c r="AC387" s="11"/>
      <c r="AD387" s="11"/>
      <c r="AE387" s="11"/>
      <c r="AF387" s="11"/>
      <c r="AG387" s="11"/>
      <c r="AH387" s="11"/>
      <c r="AI387" s="11"/>
      <c r="AJ387" s="11"/>
      <c r="AK387" s="11"/>
      <c r="AL387" s="11"/>
      <c r="AM387" s="11"/>
      <c r="AN387" s="11"/>
      <c r="AO387" s="11"/>
      <c r="AP387" s="11"/>
    </row>
    <row r="388" spans="2:42" x14ac:dyDescent="0.25">
      <c r="B388" s="241" t="s">
        <v>367</v>
      </c>
      <c r="C388" s="240"/>
      <c r="D388" s="417">
        <v>0</v>
      </c>
      <c r="E388" s="259"/>
      <c r="F388" s="991"/>
      <c r="G388" s="992"/>
      <c r="H388" s="11"/>
      <c r="I388" s="11"/>
      <c r="J388" s="11"/>
      <c r="K388" s="11"/>
      <c r="L388" s="11"/>
      <c r="M388" s="11"/>
      <c r="N388" s="11"/>
      <c r="O388" s="11"/>
      <c r="P388" s="11"/>
      <c r="Q388" s="11"/>
      <c r="R388" s="11"/>
      <c r="S388" s="11"/>
      <c r="T388" s="11"/>
      <c r="U388" s="11"/>
      <c r="V388" s="11"/>
      <c r="W388" s="11"/>
      <c r="X388" s="11"/>
      <c r="Y388" s="11"/>
      <c r="Z388" s="11"/>
      <c r="AA388" s="11"/>
      <c r="AB388" s="11"/>
      <c r="AC388" s="11"/>
      <c r="AD388" s="11"/>
      <c r="AE388" s="11"/>
      <c r="AF388" s="11"/>
      <c r="AG388" s="11"/>
      <c r="AH388" s="11"/>
      <c r="AI388" s="11"/>
      <c r="AJ388" s="11"/>
      <c r="AK388" s="11"/>
      <c r="AL388" s="11"/>
      <c r="AM388" s="11"/>
      <c r="AN388" s="11"/>
      <c r="AO388" s="11"/>
      <c r="AP388" s="11"/>
    </row>
    <row r="389" spans="2:42" x14ac:dyDescent="0.25">
      <c r="B389" s="241" t="s">
        <v>368</v>
      </c>
      <c r="C389" s="240"/>
      <c r="D389" s="418">
        <v>0</v>
      </c>
      <c r="E389" s="354">
        <f>D388*D389</f>
        <v>0</v>
      </c>
      <c r="F389" s="991"/>
      <c r="G389" s="992"/>
      <c r="H389" s="11"/>
      <c r="I389" s="11"/>
      <c r="J389" s="11"/>
      <c r="K389" s="11"/>
      <c r="L389" s="11"/>
      <c r="M389" s="11"/>
      <c r="N389" s="11"/>
      <c r="O389" s="11"/>
      <c r="P389" s="11"/>
      <c r="Q389" s="11"/>
      <c r="R389" s="11"/>
      <c r="S389" s="11"/>
      <c r="T389" s="11"/>
      <c r="U389" s="11"/>
      <c r="V389" s="11"/>
      <c r="W389" s="11"/>
      <c r="X389" s="11"/>
      <c r="Y389" s="11"/>
      <c r="Z389" s="11"/>
      <c r="AA389" s="11"/>
      <c r="AB389" s="11"/>
      <c r="AC389" s="11"/>
      <c r="AD389" s="11"/>
      <c r="AE389" s="11"/>
      <c r="AF389" s="11"/>
      <c r="AG389" s="11"/>
      <c r="AH389" s="11"/>
      <c r="AI389" s="11"/>
      <c r="AJ389" s="11"/>
      <c r="AK389" s="11"/>
      <c r="AL389" s="11"/>
      <c r="AM389" s="11"/>
      <c r="AN389" s="11"/>
      <c r="AO389" s="11"/>
      <c r="AP389" s="11"/>
    </row>
    <row r="390" spans="2:42" x14ac:dyDescent="0.25">
      <c r="B390" s="239"/>
      <c r="C390" s="240"/>
      <c r="D390" s="259"/>
      <c r="E390" s="259"/>
      <c r="F390" s="991"/>
      <c r="G390" s="992"/>
      <c r="H390" s="11"/>
      <c r="I390" s="11"/>
      <c r="J390" s="11"/>
      <c r="K390" s="11"/>
      <c r="L390" s="11"/>
      <c r="M390" s="11"/>
      <c r="N390" s="11"/>
      <c r="O390" s="11"/>
      <c r="P390" s="11"/>
      <c r="Q390" s="11"/>
      <c r="R390" s="11"/>
      <c r="S390" s="11"/>
      <c r="T390" s="11"/>
      <c r="U390" s="11"/>
      <c r="V390" s="11"/>
      <c r="W390" s="11"/>
      <c r="X390" s="11"/>
      <c r="Y390" s="11"/>
      <c r="Z390" s="11"/>
      <c r="AA390" s="11"/>
      <c r="AB390" s="11"/>
      <c r="AC390" s="11"/>
      <c r="AD390" s="11"/>
      <c r="AE390" s="11"/>
      <c r="AF390" s="11"/>
      <c r="AG390" s="11"/>
      <c r="AH390" s="11"/>
      <c r="AI390" s="11"/>
      <c r="AJ390" s="11"/>
      <c r="AK390" s="11"/>
      <c r="AL390" s="11"/>
      <c r="AM390" s="11"/>
      <c r="AN390" s="11"/>
      <c r="AO390" s="11"/>
      <c r="AP390" s="11"/>
    </row>
    <row r="391" spans="2:42" x14ac:dyDescent="0.25">
      <c r="B391" s="241" t="s">
        <v>366</v>
      </c>
      <c r="C391" s="240"/>
      <c r="D391" s="418">
        <v>0</v>
      </c>
      <c r="E391" s="354">
        <f>D391*12</f>
        <v>0</v>
      </c>
      <c r="F391" s="991"/>
      <c r="G391" s="992"/>
      <c r="H391" s="11"/>
      <c r="I391" s="11"/>
      <c r="J391" s="11"/>
      <c r="K391" s="11"/>
      <c r="L391" s="11"/>
      <c r="M391" s="11"/>
      <c r="N391" s="11"/>
      <c r="O391" s="11"/>
      <c r="P391" s="11"/>
      <c r="Q391" s="11"/>
      <c r="R391" s="11"/>
      <c r="S391" s="11"/>
      <c r="T391" s="11"/>
      <c r="U391" s="11"/>
      <c r="V391" s="11"/>
      <c r="W391" s="11"/>
      <c r="X391" s="11"/>
      <c r="Y391" s="11"/>
      <c r="Z391" s="11"/>
      <c r="AA391" s="11"/>
      <c r="AB391" s="11"/>
      <c r="AC391" s="11"/>
      <c r="AD391" s="11"/>
      <c r="AE391" s="11"/>
      <c r="AF391" s="11"/>
      <c r="AG391" s="11"/>
      <c r="AH391" s="11"/>
      <c r="AI391" s="11"/>
      <c r="AJ391" s="11"/>
      <c r="AK391" s="11"/>
      <c r="AL391" s="11"/>
      <c r="AM391" s="11"/>
      <c r="AN391" s="11"/>
      <c r="AO391" s="11"/>
      <c r="AP391" s="11"/>
    </row>
    <row r="392" spans="2:42" x14ac:dyDescent="0.25">
      <c r="B392" s="239"/>
      <c r="C392" s="240"/>
      <c r="D392" s="259"/>
      <c r="E392" s="259"/>
      <c r="F392" s="991"/>
      <c r="G392" s="992"/>
      <c r="H392" s="11"/>
      <c r="I392" s="11"/>
      <c r="J392" s="11"/>
      <c r="K392" s="11"/>
      <c r="L392" s="11"/>
      <c r="M392" s="11"/>
      <c r="N392" s="11"/>
      <c r="O392" s="11"/>
      <c r="P392" s="11"/>
      <c r="Q392" s="11"/>
      <c r="R392" s="11"/>
      <c r="S392" s="11"/>
      <c r="T392" s="11"/>
      <c r="U392" s="11"/>
      <c r="V392" s="11"/>
      <c r="W392" s="11"/>
      <c r="X392" s="11"/>
      <c r="Y392" s="11"/>
      <c r="Z392" s="11"/>
      <c r="AA392" s="11"/>
      <c r="AB392" s="11"/>
      <c r="AC392" s="11"/>
      <c r="AD392" s="11"/>
      <c r="AE392" s="11"/>
      <c r="AF392" s="11"/>
      <c r="AG392" s="11"/>
      <c r="AH392" s="11"/>
      <c r="AI392" s="11"/>
      <c r="AJ392" s="11"/>
      <c r="AK392" s="11"/>
      <c r="AL392" s="11"/>
      <c r="AM392" s="11"/>
      <c r="AN392" s="11"/>
      <c r="AO392" s="11"/>
      <c r="AP392" s="11"/>
    </row>
    <row r="393" spans="2:42" x14ac:dyDescent="0.25">
      <c r="B393" s="1035" t="s">
        <v>285</v>
      </c>
      <c r="C393" s="413" t="s">
        <v>321</v>
      </c>
      <c r="D393" s="259"/>
      <c r="E393" s="414">
        <v>0</v>
      </c>
      <c r="F393" s="991"/>
      <c r="G393" s="992"/>
      <c r="H393" s="11"/>
      <c r="I393" s="11"/>
      <c r="J393" s="11"/>
      <c r="K393" s="11"/>
      <c r="L393" s="11"/>
      <c r="M393" s="11"/>
      <c r="N393" s="11"/>
      <c r="O393" s="11"/>
      <c r="P393" s="11"/>
      <c r="Q393" s="11"/>
      <c r="R393" s="11"/>
      <c r="S393" s="11"/>
      <c r="T393" s="11"/>
      <c r="U393" s="11"/>
      <c r="V393" s="11"/>
      <c r="W393" s="11"/>
      <c r="X393" s="11"/>
      <c r="Y393" s="11"/>
      <c r="Z393" s="11"/>
      <c r="AA393" s="11"/>
      <c r="AB393" s="11"/>
      <c r="AC393" s="11"/>
      <c r="AD393" s="11"/>
      <c r="AE393" s="11"/>
      <c r="AF393" s="11"/>
      <c r="AG393" s="11"/>
      <c r="AH393" s="11"/>
      <c r="AI393" s="11"/>
      <c r="AJ393" s="11"/>
      <c r="AK393" s="11"/>
      <c r="AL393" s="11"/>
      <c r="AM393" s="11"/>
      <c r="AN393" s="11"/>
      <c r="AO393" s="11"/>
      <c r="AP393" s="11"/>
    </row>
    <row r="394" spans="2:42" x14ac:dyDescent="0.25">
      <c r="B394" s="1035"/>
      <c r="C394" s="413" t="s">
        <v>322</v>
      </c>
      <c r="D394" s="259"/>
      <c r="E394" s="414">
        <v>0</v>
      </c>
      <c r="F394" s="991"/>
      <c r="G394" s="992"/>
      <c r="H394" s="11"/>
      <c r="I394" s="11"/>
      <c r="J394" s="11"/>
      <c r="K394" s="11"/>
      <c r="L394" s="11"/>
      <c r="M394" s="11"/>
      <c r="N394" s="11"/>
      <c r="O394" s="11"/>
      <c r="P394" s="11"/>
      <c r="Q394" s="11"/>
      <c r="R394" s="11"/>
      <c r="S394" s="11"/>
      <c r="T394" s="11"/>
      <c r="U394" s="11"/>
      <c r="V394" s="11"/>
      <c r="W394" s="11"/>
      <c r="X394" s="11"/>
      <c r="Y394" s="11"/>
      <c r="Z394" s="11"/>
      <c r="AA394" s="11"/>
      <c r="AB394" s="11"/>
      <c r="AC394" s="11"/>
      <c r="AD394" s="11"/>
      <c r="AE394" s="11"/>
      <c r="AF394" s="11"/>
      <c r="AG394" s="11"/>
      <c r="AH394" s="11"/>
      <c r="AI394" s="11"/>
      <c r="AJ394" s="11"/>
      <c r="AK394" s="11"/>
      <c r="AL394" s="11"/>
      <c r="AM394" s="11"/>
      <c r="AN394" s="11"/>
      <c r="AO394" s="11"/>
      <c r="AP394" s="11"/>
    </row>
    <row r="395" spans="2:42" x14ac:dyDescent="0.25">
      <c r="B395" s="1035"/>
      <c r="C395" s="413" t="s">
        <v>323</v>
      </c>
      <c r="D395" s="259"/>
      <c r="E395" s="414">
        <v>0</v>
      </c>
      <c r="F395" s="991"/>
      <c r="G395" s="992"/>
      <c r="H395" s="11"/>
      <c r="I395" s="11"/>
      <c r="J395" s="11"/>
      <c r="K395" s="11"/>
      <c r="L395" s="11"/>
      <c r="M395" s="11"/>
      <c r="N395" s="11"/>
      <c r="O395" s="11"/>
      <c r="P395" s="11"/>
      <c r="Q395" s="11"/>
      <c r="R395" s="11"/>
      <c r="S395" s="11"/>
      <c r="T395" s="11"/>
      <c r="U395" s="11"/>
      <c r="V395" s="11"/>
      <c r="W395" s="11"/>
      <c r="X395" s="11"/>
      <c r="Y395" s="11"/>
      <c r="Z395" s="11"/>
      <c r="AA395" s="11"/>
      <c r="AB395" s="11"/>
      <c r="AC395" s="11"/>
      <c r="AD395" s="11"/>
      <c r="AE395" s="11"/>
      <c r="AF395" s="11"/>
      <c r="AG395" s="11"/>
      <c r="AH395" s="11"/>
      <c r="AI395" s="11"/>
      <c r="AJ395" s="11"/>
      <c r="AK395" s="11"/>
      <c r="AL395" s="11"/>
      <c r="AM395" s="11"/>
      <c r="AN395" s="11"/>
      <c r="AO395" s="11"/>
      <c r="AP395" s="11"/>
    </row>
    <row r="396" spans="2:42" x14ac:dyDescent="0.25">
      <c r="B396" s="217"/>
      <c r="C396" s="218"/>
      <c r="D396" s="259"/>
      <c r="E396" s="259"/>
      <c r="F396" s="991"/>
      <c r="G396" s="992"/>
      <c r="H396" s="11"/>
      <c r="I396" s="11"/>
      <c r="J396" s="11"/>
      <c r="K396" s="11"/>
      <c r="L396" s="11"/>
      <c r="M396" s="11"/>
      <c r="N396" s="11"/>
      <c r="O396" s="11"/>
      <c r="P396" s="11"/>
      <c r="Q396" s="11"/>
      <c r="R396" s="11"/>
      <c r="S396" s="11"/>
      <c r="T396" s="11"/>
      <c r="U396" s="11"/>
      <c r="V396" s="11"/>
      <c r="W396" s="11"/>
      <c r="X396" s="11"/>
      <c r="Y396" s="11"/>
      <c r="Z396" s="11"/>
      <c r="AA396" s="11"/>
      <c r="AB396" s="11"/>
      <c r="AC396" s="11"/>
      <c r="AD396" s="11"/>
      <c r="AE396" s="11"/>
      <c r="AF396" s="11"/>
      <c r="AG396" s="11"/>
      <c r="AH396" s="11"/>
      <c r="AI396" s="11"/>
      <c r="AJ396" s="11"/>
      <c r="AK396" s="11"/>
      <c r="AL396" s="11"/>
      <c r="AM396" s="11"/>
      <c r="AN396" s="11"/>
      <c r="AO396" s="11"/>
      <c r="AP396" s="11"/>
    </row>
    <row r="397" spans="2:42" ht="15.6" x14ac:dyDescent="0.3">
      <c r="B397" s="261" t="s">
        <v>369</v>
      </c>
      <c r="C397" s="224"/>
      <c r="D397" s="263"/>
      <c r="E397" s="226">
        <f>SUM(E386:E395)</f>
        <v>0</v>
      </c>
      <c r="F397" s="349"/>
      <c r="G397" s="270"/>
      <c r="H397" s="39" t="s">
        <v>413</v>
      </c>
      <c r="I397" s="11"/>
      <c r="J397" s="11"/>
      <c r="K397" s="11"/>
      <c r="L397" s="11"/>
      <c r="M397" s="11"/>
      <c r="N397" s="11"/>
      <c r="O397" s="11"/>
      <c r="P397" s="11"/>
      <c r="Q397" s="11"/>
      <c r="R397" s="11"/>
      <c r="S397" s="11"/>
      <c r="T397" s="11"/>
      <c r="U397" s="11"/>
      <c r="V397" s="11"/>
      <c r="W397" s="11"/>
      <c r="X397" s="11"/>
      <c r="Y397" s="11"/>
      <c r="Z397" s="11"/>
      <c r="AA397" s="11"/>
      <c r="AB397" s="11"/>
      <c r="AC397" s="11"/>
      <c r="AD397" s="11"/>
      <c r="AE397" s="11"/>
      <c r="AF397" s="11"/>
      <c r="AG397" s="11"/>
      <c r="AH397" s="11"/>
      <c r="AI397" s="11"/>
      <c r="AJ397" s="11"/>
      <c r="AK397" s="11"/>
      <c r="AL397" s="11"/>
      <c r="AM397" s="11"/>
      <c r="AN397" s="11"/>
      <c r="AO397" s="11"/>
      <c r="AP397" s="11"/>
    </row>
    <row r="398" spans="2:42" x14ac:dyDescent="0.25">
      <c r="B398" s="978"/>
      <c r="C398" s="978"/>
      <c r="D398" s="978"/>
      <c r="E398" s="978"/>
      <c r="F398" s="978"/>
      <c r="G398" s="978"/>
      <c r="H398" s="11"/>
      <c r="I398" s="11"/>
      <c r="J398" s="11"/>
      <c r="K398" s="11"/>
      <c r="L398" s="11"/>
      <c r="M398" s="11"/>
      <c r="N398" s="11"/>
      <c r="O398" s="11"/>
      <c r="P398" s="11"/>
      <c r="Q398" s="11"/>
      <c r="R398" s="11"/>
      <c r="S398" s="11"/>
      <c r="T398" s="11"/>
      <c r="U398" s="11"/>
      <c r="V398" s="11"/>
      <c r="W398" s="11"/>
      <c r="X398" s="11"/>
      <c r="Y398" s="11"/>
      <c r="Z398" s="11"/>
      <c r="AA398" s="11"/>
      <c r="AB398" s="11"/>
      <c r="AC398" s="11"/>
      <c r="AD398" s="11"/>
      <c r="AE398" s="11"/>
      <c r="AF398" s="11"/>
      <c r="AG398" s="11"/>
      <c r="AH398" s="11"/>
      <c r="AI398" s="11"/>
      <c r="AJ398" s="11"/>
      <c r="AK398" s="11"/>
      <c r="AL398" s="11"/>
      <c r="AM398" s="11"/>
      <c r="AN398" s="11"/>
      <c r="AO398" s="11"/>
      <c r="AP398" s="11"/>
    </row>
    <row r="399" spans="2:42" x14ac:dyDescent="0.25">
      <c r="B399" s="997" t="s">
        <v>373</v>
      </c>
      <c r="C399" s="998"/>
      <c r="D399" s="998"/>
      <c r="E399" s="999"/>
      <c r="F399" s="1000" t="s">
        <v>370</v>
      </c>
      <c r="G399" s="1001"/>
      <c r="H399" s="11"/>
      <c r="I399" s="11"/>
      <c r="J399" s="11"/>
      <c r="K399" s="11"/>
      <c r="L399" s="11"/>
      <c r="M399" s="11"/>
      <c r="N399" s="11"/>
      <c r="O399" s="11"/>
      <c r="P399" s="11"/>
      <c r="Q399" s="11"/>
      <c r="R399" s="11"/>
      <c r="S399" s="11"/>
      <c r="T399" s="11"/>
      <c r="U399" s="11"/>
      <c r="V399" s="11"/>
      <c r="W399" s="11"/>
      <c r="X399" s="11"/>
      <c r="Y399" s="11"/>
      <c r="Z399" s="11"/>
      <c r="AA399" s="11"/>
      <c r="AB399" s="11"/>
      <c r="AC399" s="11"/>
      <c r="AD399" s="11"/>
      <c r="AE399" s="11"/>
      <c r="AF399" s="11"/>
      <c r="AG399" s="11"/>
      <c r="AH399" s="11"/>
      <c r="AI399" s="11"/>
      <c r="AJ399" s="11"/>
      <c r="AK399" s="11"/>
      <c r="AL399" s="11"/>
      <c r="AM399" s="11"/>
      <c r="AN399" s="11"/>
      <c r="AO399" s="11"/>
      <c r="AP399" s="11"/>
    </row>
    <row r="400" spans="2:42" x14ac:dyDescent="0.25">
      <c r="B400" s="217" t="s">
        <v>372</v>
      </c>
      <c r="C400" s="218"/>
      <c r="D400" s="418">
        <v>0</v>
      </c>
      <c r="E400" s="216">
        <f>D400*12</f>
        <v>0</v>
      </c>
      <c r="F400" s="1015"/>
      <c r="G400" s="1016"/>
      <c r="H400" s="11"/>
      <c r="I400" s="11"/>
      <c r="J400" s="11"/>
      <c r="K400" s="11"/>
      <c r="L400" s="11"/>
      <c r="M400" s="11"/>
      <c r="N400" s="11"/>
      <c r="O400" s="11"/>
      <c r="P400" s="11"/>
      <c r="Q400" s="11"/>
      <c r="R400" s="11"/>
      <c r="S400" s="11"/>
      <c r="T400" s="11"/>
      <c r="U400" s="11"/>
      <c r="V400" s="11"/>
      <c r="W400" s="11"/>
      <c r="X400" s="11"/>
      <c r="Y400" s="11"/>
      <c r="Z400" s="11"/>
      <c r="AA400" s="11"/>
      <c r="AB400" s="11"/>
      <c r="AC400" s="11"/>
      <c r="AD400" s="11"/>
      <c r="AE400" s="11"/>
      <c r="AF400" s="11"/>
      <c r="AG400" s="11"/>
      <c r="AH400" s="11"/>
      <c r="AI400" s="11"/>
      <c r="AJ400" s="11"/>
      <c r="AK400" s="11"/>
      <c r="AL400" s="11"/>
      <c r="AM400" s="11"/>
      <c r="AN400" s="11"/>
      <c r="AO400" s="11"/>
      <c r="AP400" s="11"/>
    </row>
    <row r="401" spans="2:42" x14ac:dyDescent="0.25">
      <c r="B401" s="217"/>
      <c r="C401" s="218"/>
      <c r="D401" s="259"/>
      <c r="E401" s="259"/>
      <c r="F401" s="991"/>
      <c r="G401" s="992"/>
      <c r="H401" s="11"/>
      <c r="I401" s="11"/>
      <c r="J401" s="11"/>
      <c r="K401" s="11"/>
      <c r="L401" s="11"/>
      <c r="M401" s="11"/>
      <c r="N401" s="11"/>
      <c r="O401" s="11"/>
      <c r="P401" s="11"/>
      <c r="Q401" s="11"/>
      <c r="R401" s="11"/>
      <c r="S401" s="11"/>
      <c r="T401" s="11"/>
      <c r="U401" s="11"/>
      <c r="V401" s="11"/>
      <c r="W401" s="11"/>
      <c r="X401" s="11"/>
      <c r="Y401" s="11"/>
      <c r="Z401" s="11"/>
      <c r="AA401" s="11"/>
      <c r="AB401" s="11"/>
      <c r="AC401" s="11"/>
      <c r="AD401" s="11"/>
      <c r="AE401" s="11"/>
      <c r="AF401" s="11"/>
      <c r="AG401" s="11"/>
      <c r="AH401" s="11"/>
      <c r="AI401" s="11"/>
      <c r="AJ401" s="11"/>
      <c r="AK401" s="11"/>
      <c r="AL401" s="11"/>
      <c r="AM401" s="11"/>
      <c r="AN401" s="11"/>
      <c r="AO401" s="11"/>
      <c r="AP401" s="11"/>
    </row>
    <row r="402" spans="2:42" x14ac:dyDescent="0.25">
      <c r="B402" s="1035" t="s">
        <v>285</v>
      </c>
      <c r="C402" s="413" t="s">
        <v>321</v>
      </c>
      <c r="D402" s="259"/>
      <c r="E402" s="418">
        <v>0</v>
      </c>
      <c r="F402" s="991"/>
      <c r="G402" s="992"/>
      <c r="H402" s="11"/>
      <c r="I402" s="11"/>
      <c r="J402" s="11"/>
      <c r="K402" s="11"/>
      <c r="L402" s="11"/>
      <c r="M402" s="11"/>
      <c r="N402" s="11"/>
      <c r="O402" s="11"/>
      <c r="P402" s="11"/>
      <c r="Q402" s="11"/>
      <c r="R402" s="11"/>
      <c r="S402" s="11"/>
      <c r="T402" s="11"/>
      <c r="U402" s="11"/>
      <c r="V402" s="11"/>
      <c r="W402" s="11"/>
      <c r="X402" s="11"/>
      <c r="Y402" s="11"/>
      <c r="Z402" s="11"/>
      <c r="AA402" s="11"/>
      <c r="AB402" s="11"/>
      <c r="AC402" s="11"/>
      <c r="AD402" s="11"/>
      <c r="AE402" s="11"/>
      <c r="AF402" s="11"/>
      <c r="AG402" s="11"/>
      <c r="AH402" s="11"/>
      <c r="AI402" s="11"/>
      <c r="AJ402" s="11"/>
      <c r="AK402" s="11"/>
      <c r="AL402" s="11"/>
      <c r="AM402" s="11"/>
      <c r="AN402" s="11"/>
      <c r="AO402" s="11"/>
      <c r="AP402" s="11"/>
    </row>
    <row r="403" spans="2:42" x14ac:dyDescent="0.25">
      <c r="B403" s="1035"/>
      <c r="C403" s="413" t="s">
        <v>322</v>
      </c>
      <c r="D403" s="259"/>
      <c r="E403" s="418">
        <v>0</v>
      </c>
      <c r="F403" s="991"/>
      <c r="G403" s="992"/>
      <c r="H403" s="11"/>
      <c r="I403" s="11"/>
      <c r="J403" s="11"/>
      <c r="K403" s="11"/>
      <c r="L403" s="11"/>
      <c r="M403" s="11"/>
      <c r="N403" s="11"/>
      <c r="O403" s="11"/>
      <c r="P403" s="11"/>
      <c r="Q403" s="11"/>
      <c r="R403" s="11"/>
      <c r="S403" s="11"/>
      <c r="T403" s="11"/>
      <c r="U403" s="11"/>
      <c r="V403" s="11"/>
      <c r="W403" s="11"/>
      <c r="X403" s="11"/>
      <c r="Y403" s="11"/>
      <c r="Z403" s="11"/>
      <c r="AA403" s="11"/>
      <c r="AB403" s="11"/>
      <c r="AC403" s="11"/>
      <c r="AD403" s="11"/>
      <c r="AE403" s="11"/>
      <c r="AF403" s="11"/>
      <c r="AG403" s="11"/>
      <c r="AH403" s="11"/>
      <c r="AI403" s="11"/>
      <c r="AJ403" s="11"/>
      <c r="AK403" s="11"/>
      <c r="AL403" s="11"/>
      <c r="AM403" s="11"/>
      <c r="AN403" s="11"/>
      <c r="AO403" s="11"/>
      <c r="AP403" s="11"/>
    </row>
    <row r="404" spans="2:42" x14ac:dyDescent="0.25">
      <c r="B404" s="1035"/>
      <c r="C404" s="413" t="s">
        <v>323</v>
      </c>
      <c r="D404" s="259"/>
      <c r="E404" s="418">
        <v>0</v>
      </c>
      <c r="F404" s="991"/>
      <c r="G404" s="992"/>
      <c r="H404" s="11"/>
      <c r="I404" s="11"/>
      <c r="J404" s="11"/>
      <c r="K404" s="11"/>
      <c r="L404" s="11"/>
      <c r="M404" s="11"/>
      <c r="N404" s="11"/>
      <c r="O404" s="11"/>
      <c r="P404" s="11"/>
      <c r="Q404" s="11"/>
      <c r="R404" s="11"/>
      <c r="S404" s="11"/>
      <c r="T404" s="11"/>
      <c r="U404" s="11"/>
      <c r="V404" s="11"/>
      <c r="W404" s="11"/>
      <c r="X404" s="11"/>
      <c r="Y404" s="11"/>
      <c r="Z404" s="11"/>
      <c r="AA404" s="11"/>
      <c r="AB404" s="11"/>
      <c r="AC404" s="11"/>
      <c r="AD404" s="11"/>
      <c r="AE404" s="11"/>
      <c r="AF404" s="11"/>
      <c r="AG404" s="11"/>
      <c r="AH404" s="11"/>
      <c r="AI404" s="11"/>
      <c r="AJ404" s="11"/>
      <c r="AK404" s="11"/>
      <c r="AL404" s="11"/>
      <c r="AM404" s="11"/>
      <c r="AN404" s="11"/>
      <c r="AO404" s="11"/>
      <c r="AP404" s="11"/>
    </row>
    <row r="405" spans="2:42" x14ac:dyDescent="0.25">
      <c r="B405" s="260"/>
      <c r="C405" s="221"/>
      <c r="D405" s="259"/>
      <c r="E405" s="355"/>
      <c r="F405" s="991"/>
      <c r="G405" s="992"/>
      <c r="H405" s="11"/>
      <c r="I405" s="11"/>
      <c r="J405" s="11"/>
      <c r="K405" s="11"/>
      <c r="L405" s="11"/>
      <c r="M405" s="11"/>
      <c r="N405" s="11"/>
      <c r="O405" s="11"/>
      <c r="P405" s="11"/>
      <c r="Q405" s="11"/>
      <c r="R405" s="11"/>
      <c r="S405" s="11"/>
      <c r="T405" s="11"/>
      <c r="U405" s="11"/>
      <c r="V405" s="11"/>
      <c r="W405" s="11"/>
      <c r="X405" s="11"/>
      <c r="Y405" s="11"/>
      <c r="Z405" s="11"/>
      <c r="AA405" s="11"/>
      <c r="AB405" s="11"/>
      <c r="AC405" s="11"/>
      <c r="AD405" s="11"/>
      <c r="AE405" s="11"/>
      <c r="AF405" s="11"/>
      <c r="AG405" s="11"/>
      <c r="AH405" s="11"/>
      <c r="AI405" s="11"/>
      <c r="AJ405" s="11"/>
      <c r="AK405" s="11"/>
      <c r="AL405" s="11"/>
      <c r="AM405" s="11"/>
      <c r="AN405" s="11"/>
      <c r="AO405" s="11"/>
      <c r="AP405" s="11"/>
    </row>
    <row r="406" spans="2:42" ht="15.6" x14ac:dyDescent="0.3">
      <c r="B406" s="261" t="s">
        <v>374</v>
      </c>
      <c r="C406" s="262"/>
      <c r="D406" s="263"/>
      <c r="E406" s="264">
        <f>SUM(E400:E404)</f>
        <v>0</v>
      </c>
      <c r="F406" s="1025"/>
      <c r="G406" s="1026"/>
      <c r="H406" s="39" t="s">
        <v>413</v>
      </c>
      <c r="I406" s="11"/>
      <c r="J406" s="11"/>
      <c r="K406" s="11"/>
      <c r="L406" s="11"/>
      <c r="M406" s="11"/>
      <c r="N406" s="11"/>
      <c r="O406" s="11"/>
      <c r="P406" s="11"/>
      <c r="Q406" s="11"/>
      <c r="R406" s="11"/>
      <c r="S406" s="11"/>
      <c r="T406" s="11"/>
      <c r="U406" s="11"/>
      <c r="V406" s="11"/>
      <c r="W406" s="11"/>
      <c r="X406" s="11"/>
      <c r="Y406" s="11"/>
      <c r="Z406" s="11"/>
      <c r="AA406" s="11"/>
      <c r="AB406" s="11"/>
      <c r="AC406" s="11"/>
      <c r="AD406" s="11"/>
      <c r="AE406" s="11"/>
      <c r="AF406" s="11"/>
      <c r="AG406" s="11"/>
      <c r="AH406" s="11"/>
      <c r="AI406" s="11"/>
      <c r="AJ406" s="11"/>
      <c r="AK406" s="11"/>
      <c r="AL406" s="11"/>
      <c r="AM406" s="11"/>
      <c r="AN406" s="11"/>
      <c r="AO406" s="11"/>
      <c r="AP406" s="11"/>
    </row>
    <row r="407" spans="2:42" x14ac:dyDescent="0.25">
      <c r="B407" s="978"/>
      <c r="C407" s="978"/>
      <c r="D407" s="978"/>
      <c r="E407" s="978"/>
      <c r="F407" s="978"/>
      <c r="G407" s="978"/>
      <c r="H407" s="11"/>
      <c r="I407" s="11"/>
      <c r="J407" s="11"/>
      <c r="K407" s="11"/>
      <c r="L407" s="11"/>
      <c r="M407" s="11"/>
      <c r="N407" s="11"/>
      <c r="O407" s="11"/>
      <c r="P407" s="11"/>
      <c r="Q407" s="11"/>
      <c r="R407" s="11"/>
      <c r="S407" s="11"/>
      <c r="T407" s="11"/>
      <c r="U407" s="11"/>
      <c r="V407" s="11"/>
      <c r="W407" s="11"/>
      <c r="X407" s="11"/>
      <c r="Y407" s="11"/>
      <c r="Z407" s="11"/>
      <c r="AA407" s="11"/>
      <c r="AB407" s="11"/>
      <c r="AC407" s="11"/>
      <c r="AD407" s="11"/>
      <c r="AE407" s="11"/>
      <c r="AF407" s="11"/>
      <c r="AG407" s="11"/>
      <c r="AH407" s="11"/>
      <c r="AI407" s="11"/>
      <c r="AJ407" s="11"/>
      <c r="AK407" s="11"/>
      <c r="AL407" s="11"/>
      <c r="AM407" s="11"/>
      <c r="AN407" s="11"/>
      <c r="AO407" s="11"/>
      <c r="AP407" s="11"/>
    </row>
    <row r="408" spans="2:42" ht="21" x14ac:dyDescent="0.25">
      <c r="B408" s="1004" t="s">
        <v>504</v>
      </c>
      <c r="C408" s="1005"/>
      <c r="D408" s="1005"/>
      <c r="E408" s="1005"/>
      <c r="F408" s="1005"/>
      <c r="G408" s="1006"/>
      <c r="H408" s="11"/>
      <c r="I408" s="11"/>
      <c r="J408" s="11"/>
      <c r="K408" s="11"/>
      <c r="L408" s="11"/>
      <c r="M408" s="11"/>
      <c r="N408" s="11"/>
      <c r="O408" s="11"/>
      <c r="P408" s="11"/>
      <c r="Q408" s="11"/>
      <c r="R408" s="11"/>
      <c r="S408" s="11"/>
      <c r="T408" s="11"/>
      <c r="U408" s="11"/>
      <c r="V408" s="11"/>
      <c r="W408" s="11"/>
      <c r="X408" s="11"/>
      <c r="Y408" s="11"/>
      <c r="Z408" s="11"/>
      <c r="AA408" s="11"/>
      <c r="AB408" s="11"/>
      <c r="AC408" s="11"/>
      <c r="AD408" s="11"/>
      <c r="AE408" s="11"/>
      <c r="AF408" s="11"/>
      <c r="AG408" s="11"/>
      <c r="AH408" s="11"/>
      <c r="AI408" s="11"/>
      <c r="AJ408" s="11"/>
      <c r="AK408" s="11"/>
      <c r="AL408" s="11"/>
      <c r="AM408" s="11"/>
      <c r="AN408" s="11"/>
      <c r="AO408" s="11"/>
      <c r="AP408" s="11"/>
    </row>
    <row r="409" spans="2:42" x14ac:dyDescent="0.25">
      <c r="B409" s="978"/>
      <c r="C409" s="978"/>
      <c r="D409" s="978"/>
      <c r="E409" s="978"/>
      <c r="F409" s="978"/>
      <c r="G409" s="978"/>
      <c r="H409" s="11"/>
      <c r="I409" s="11"/>
      <c r="J409" s="11"/>
      <c r="K409" s="11"/>
      <c r="L409" s="11"/>
      <c r="M409" s="11"/>
      <c r="N409" s="11"/>
      <c r="O409" s="11"/>
      <c r="P409" s="11"/>
      <c r="Q409" s="11"/>
      <c r="R409" s="11"/>
      <c r="S409" s="11"/>
      <c r="T409" s="11"/>
      <c r="U409" s="11"/>
      <c r="V409" s="11"/>
      <c r="W409" s="11"/>
      <c r="X409" s="11"/>
      <c r="Y409" s="11"/>
      <c r="Z409" s="11"/>
      <c r="AA409" s="11"/>
      <c r="AB409" s="11"/>
      <c r="AC409" s="11"/>
      <c r="AD409" s="11"/>
      <c r="AE409" s="11"/>
      <c r="AF409" s="11"/>
      <c r="AG409" s="11"/>
      <c r="AH409" s="11"/>
      <c r="AI409" s="11"/>
      <c r="AJ409" s="11"/>
      <c r="AK409" s="11"/>
      <c r="AL409" s="11"/>
      <c r="AM409" s="11"/>
      <c r="AN409" s="11"/>
      <c r="AO409" s="11"/>
      <c r="AP409" s="11"/>
    </row>
    <row r="410" spans="2:42" x14ac:dyDescent="0.25">
      <c r="B410" s="997" t="s">
        <v>453</v>
      </c>
      <c r="C410" s="998"/>
      <c r="D410" s="998"/>
      <c r="E410" s="999"/>
      <c r="F410" s="1000" t="s">
        <v>370</v>
      </c>
      <c r="G410" s="1001"/>
      <c r="H410" s="11"/>
      <c r="I410" s="11"/>
      <c r="J410" s="11"/>
      <c r="K410" s="11"/>
      <c r="L410" s="11"/>
      <c r="M410" s="11"/>
      <c r="N410" s="11"/>
      <c r="O410" s="11"/>
      <c r="P410" s="11"/>
      <c r="Q410" s="11"/>
      <c r="R410" s="11"/>
      <c r="S410" s="11"/>
      <c r="T410" s="11"/>
      <c r="U410" s="11"/>
      <c r="V410" s="11"/>
      <c r="W410" s="11"/>
      <c r="X410" s="11"/>
      <c r="Y410" s="11"/>
      <c r="Z410" s="11"/>
      <c r="AA410" s="11"/>
      <c r="AB410" s="11"/>
      <c r="AC410" s="11"/>
      <c r="AD410" s="11"/>
      <c r="AE410" s="11"/>
      <c r="AF410" s="11"/>
      <c r="AG410" s="11"/>
      <c r="AH410" s="11"/>
      <c r="AI410" s="11"/>
      <c r="AJ410" s="11"/>
      <c r="AK410" s="11"/>
      <c r="AL410" s="11"/>
      <c r="AM410" s="11"/>
      <c r="AN410" s="11"/>
      <c r="AO410" s="11"/>
      <c r="AP410" s="11"/>
    </row>
    <row r="411" spans="2:42" x14ac:dyDescent="0.25">
      <c r="B411" s="217" t="s">
        <v>452</v>
      </c>
      <c r="C411" s="218"/>
      <c r="D411" s="418">
        <v>0</v>
      </c>
      <c r="E411" s="216">
        <f>D411*12</f>
        <v>0</v>
      </c>
      <c r="F411" s="1015"/>
      <c r="G411" s="1016"/>
      <c r="H411" s="11"/>
      <c r="I411" s="11"/>
      <c r="J411" s="11"/>
      <c r="K411" s="11"/>
      <c r="L411" s="11"/>
      <c r="M411" s="11"/>
      <c r="N411" s="11"/>
      <c r="O411" s="11"/>
      <c r="P411" s="11"/>
      <c r="Q411" s="11"/>
      <c r="R411" s="11"/>
      <c r="S411" s="11"/>
      <c r="T411" s="11"/>
      <c r="U411" s="11"/>
      <c r="V411" s="11"/>
      <c r="W411" s="11"/>
      <c r="X411" s="11"/>
      <c r="Y411" s="11"/>
      <c r="Z411" s="11"/>
      <c r="AA411" s="11"/>
      <c r="AB411" s="11"/>
      <c r="AC411" s="11"/>
      <c r="AD411" s="11"/>
      <c r="AE411" s="11"/>
      <c r="AF411" s="11"/>
      <c r="AG411" s="11"/>
      <c r="AH411" s="11"/>
      <c r="AI411" s="11"/>
      <c r="AJ411" s="11"/>
      <c r="AK411" s="11"/>
      <c r="AL411" s="11"/>
      <c r="AM411" s="11"/>
      <c r="AN411" s="11"/>
      <c r="AO411" s="11"/>
      <c r="AP411" s="11"/>
    </row>
    <row r="412" spans="2:42" x14ac:dyDescent="0.25">
      <c r="B412" s="217" t="s">
        <v>457</v>
      </c>
      <c r="C412" s="218"/>
      <c r="D412" s="418">
        <v>0</v>
      </c>
      <c r="E412" s="216">
        <f>D412*12</f>
        <v>0</v>
      </c>
      <c r="F412" s="991"/>
      <c r="G412" s="992"/>
      <c r="H412" s="11"/>
      <c r="I412" s="11"/>
      <c r="J412" s="11"/>
      <c r="K412" s="11"/>
      <c r="L412" s="11"/>
      <c r="M412" s="11"/>
      <c r="N412" s="11"/>
      <c r="O412" s="11"/>
      <c r="P412" s="11"/>
      <c r="Q412" s="11"/>
      <c r="R412" s="11"/>
      <c r="S412" s="11"/>
      <c r="T412" s="11"/>
      <c r="U412" s="11"/>
      <c r="V412" s="11"/>
      <c r="W412" s="11"/>
      <c r="X412" s="11"/>
      <c r="Y412" s="11"/>
      <c r="Z412" s="11"/>
      <c r="AA412" s="11"/>
      <c r="AB412" s="11"/>
      <c r="AC412" s="11"/>
      <c r="AD412" s="11"/>
      <c r="AE412" s="11"/>
      <c r="AF412" s="11"/>
      <c r="AG412" s="11"/>
      <c r="AH412" s="11"/>
      <c r="AI412" s="11"/>
      <c r="AJ412" s="11"/>
      <c r="AK412" s="11"/>
      <c r="AL412" s="11"/>
      <c r="AM412" s="11"/>
      <c r="AN412" s="11"/>
      <c r="AO412" s="11"/>
      <c r="AP412" s="11"/>
    </row>
    <row r="413" spans="2:42" x14ac:dyDescent="0.25">
      <c r="B413" s="1035" t="s">
        <v>285</v>
      </c>
      <c r="C413" s="413" t="s">
        <v>321</v>
      </c>
      <c r="D413" s="259"/>
      <c r="E413" s="418">
        <v>0</v>
      </c>
      <c r="F413" s="991"/>
      <c r="G413" s="992"/>
      <c r="H413" s="11"/>
      <c r="I413" s="11"/>
      <c r="J413" s="11"/>
      <c r="K413" s="11"/>
      <c r="L413" s="11"/>
      <c r="M413" s="11"/>
      <c r="N413" s="11"/>
      <c r="O413" s="11"/>
      <c r="P413" s="11"/>
      <c r="Q413" s="11"/>
      <c r="R413" s="11"/>
      <c r="S413" s="11"/>
      <c r="T413" s="11"/>
      <c r="U413" s="11"/>
      <c r="V413" s="11"/>
      <c r="W413" s="11"/>
      <c r="X413" s="11"/>
      <c r="Y413" s="11"/>
      <c r="Z413" s="11"/>
      <c r="AA413" s="11"/>
      <c r="AB413" s="11"/>
      <c r="AC413" s="11"/>
      <c r="AD413" s="11"/>
      <c r="AE413" s="11"/>
      <c r="AF413" s="11"/>
      <c r="AG413" s="11"/>
      <c r="AH413" s="11"/>
      <c r="AI413" s="11"/>
      <c r="AJ413" s="11"/>
      <c r="AK413" s="11"/>
      <c r="AL413" s="11"/>
      <c r="AM413" s="11"/>
      <c r="AN413" s="11"/>
      <c r="AO413" s="11"/>
      <c r="AP413" s="11"/>
    </row>
    <row r="414" spans="2:42" x14ac:dyDescent="0.25">
      <c r="B414" s="1035"/>
      <c r="C414" s="413" t="s">
        <v>322</v>
      </c>
      <c r="D414" s="259"/>
      <c r="E414" s="418">
        <v>0</v>
      </c>
      <c r="F414" s="991"/>
      <c r="G414" s="992"/>
      <c r="H414" s="11"/>
      <c r="I414" s="11"/>
      <c r="J414" s="11"/>
      <c r="K414" s="11"/>
      <c r="L414" s="11"/>
      <c r="M414" s="11"/>
      <c r="N414" s="11"/>
      <c r="O414" s="11"/>
      <c r="P414" s="11"/>
      <c r="Q414" s="11"/>
      <c r="R414" s="11"/>
      <c r="S414" s="11"/>
      <c r="T414" s="11"/>
      <c r="U414" s="11"/>
      <c r="V414" s="11"/>
      <c r="W414" s="11"/>
      <c r="X414" s="11"/>
      <c r="Y414" s="11"/>
      <c r="Z414" s="11"/>
      <c r="AA414" s="11"/>
      <c r="AB414" s="11"/>
      <c r="AC414" s="11"/>
      <c r="AD414" s="11"/>
      <c r="AE414" s="11"/>
      <c r="AF414" s="11"/>
      <c r="AG414" s="11"/>
      <c r="AH414" s="11"/>
      <c r="AI414" s="11"/>
      <c r="AJ414" s="11"/>
      <c r="AK414" s="11"/>
      <c r="AL414" s="11"/>
      <c r="AM414" s="11"/>
      <c r="AN414" s="11"/>
      <c r="AO414" s="11"/>
      <c r="AP414" s="11"/>
    </row>
    <row r="415" spans="2:42" x14ac:dyDescent="0.25">
      <c r="B415" s="1035"/>
      <c r="C415" s="413" t="s">
        <v>323</v>
      </c>
      <c r="D415" s="259"/>
      <c r="E415" s="418">
        <v>0</v>
      </c>
      <c r="F415" s="991"/>
      <c r="G415" s="992"/>
      <c r="H415" s="11"/>
      <c r="I415" s="11"/>
      <c r="J415" s="11"/>
      <c r="K415" s="11"/>
      <c r="L415" s="11"/>
      <c r="M415" s="11"/>
      <c r="N415" s="11"/>
      <c r="O415" s="11"/>
      <c r="P415" s="11"/>
      <c r="Q415" s="11"/>
      <c r="R415" s="11"/>
      <c r="S415" s="11"/>
      <c r="T415" s="11"/>
      <c r="U415" s="11"/>
      <c r="V415" s="11"/>
      <c r="W415" s="11"/>
      <c r="X415" s="11"/>
      <c r="Y415" s="11"/>
      <c r="Z415" s="11"/>
      <c r="AA415" s="11"/>
      <c r="AB415" s="11"/>
      <c r="AC415" s="11"/>
      <c r="AD415" s="11"/>
      <c r="AE415" s="11"/>
      <c r="AF415" s="11"/>
      <c r="AG415" s="11"/>
      <c r="AH415" s="11"/>
      <c r="AI415" s="11"/>
      <c r="AJ415" s="11"/>
      <c r="AK415" s="11"/>
      <c r="AL415" s="11"/>
      <c r="AM415" s="11"/>
      <c r="AN415" s="11"/>
      <c r="AO415" s="11"/>
      <c r="AP415" s="11"/>
    </row>
    <row r="416" spans="2:42" x14ac:dyDescent="0.25">
      <c r="B416" s="260"/>
      <c r="C416" s="221"/>
      <c r="D416" s="259"/>
      <c r="E416" s="355"/>
      <c r="F416" s="991"/>
      <c r="G416" s="992"/>
      <c r="H416" s="11"/>
      <c r="I416" s="11"/>
      <c r="J416" s="11"/>
      <c r="K416" s="11"/>
      <c r="L416" s="11"/>
      <c r="M416" s="11"/>
      <c r="N416" s="11"/>
      <c r="O416" s="11"/>
      <c r="P416" s="11"/>
      <c r="Q416" s="11"/>
      <c r="R416" s="11"/>
      <c r="S416" s="11"/>
      <c r="T416" s="11"/>
      <c r="U416" s="11"/>
      <c r="V416" s="11"/>
      <c r="W416" s="11"/>
      <c r="X416" s="11"/>
      <c r="Y416" s="11"/>
      <c r="Z416" s="11"/>
      <c r="AA416" s="11"/>
      <c r="AB416" s="11"/>
      <c r="AC416" s="11"/>
      <c r="AD416" s="11"/>
      <c r="AE416" s="11"/>
      <c r="AF416" s="11"/>
      <c r="AG416" s="11"/>
      <c r="AH416" s="11"/>
      <c r="AI416" s="11"/>
      <c r="AJ416" s="11"/>
      <c r="AK416" s="11"/>
      <c r="AL416" s="11"/>
      <c r="AM416" s="11"/>
      <c r="AN416" s="11"/>
      <c r="AO416" s="11"/>
      <c r="AP416" s="11"/>
    </row>
    <row r="417" spans="2:42" ht="15.6" x14ac:dyDescent="0.3">
      <c r="B417" s="223" t="s">
        <v>454</v>
      </c>
      <c r="C417" s="262"/>
      <c r="D417" s="263"/>
      <c r="E417" s="264">
        <f>SUM(E411:E415)</f>
        <v>0</v>
      </c>
      <c r="F417" s="1025"/>
      <c r="G417" s="1026"/>
      <c r="H417" s="39" t="s">
        <v>413</v>
      </c>
      <c r="I417" s="11"/>
      <c r="J417" s="11"/>
      <c r="K417" s="11"/>
      <c r="L417" s="11"/>
      <c r="M417" s="11"/>
      <c r="N417" s="11"/>
      <c r="O417" s="11"/>
      <c r="P417" s="11"/>
      <c r="Q417" s="11"/>
      <c r="R417" s="11"/>
      <c r="S417" s="11"/>
      <c r="T417" s="11"/>
      <c r="U417" s="11"/>
      <c r="V417" s="11"/>
      <c r="W417" s="11"/>
      <c r="X417" s="11"/>
      <c r="Y417" s="11"/>
      <c r="Z417" s="11"/>
      <c r="AA417" s="11"/>
      <c r="AB417" s="11"/>
      <c r="AC417" s="11"/>
      <c r="AD417" s="11"/>
      <c r="AE417" s="11"/>
      <c r="AF417" s="11"/>
      <c r="AG417" s="11"/>
      <c r="AH417" s="11"/>
      <c r="AI417" s="11"/>
      <c r="AJ417" s="11"/>
      <c r="AK417" s="11"/>
      <c r="AL417" s="11"/>
      <c r="AM417" s="11"/>
      <c r="AN417" s="11"/>
      <c r="AO417" s="11"/>
      <c r="AP417" s="11"/>
    </row>
    <row r="418" spans="2:42" x14ac:dyDescent="0.25">
      <c r="B418" s="978"/>
      <c r="C418" s="978"/>
      <c r="D418" s="978"/>
      <c r="E418" s="978"/>
      <c r="F418" s="978"/>
      <c r="G418" s="978"/>
      <c r="H418" s="11"/>
      <c r="I418" s="11"/>
      <c r="J418" s="11"/>
      <c r="K418" s="11"/>
      <c r="L418" s="11"/>
      <c r="M418" s="11"/>
      <c r="N418" s="11"/>
      <c r="O418" s="11"/>
      <c r="P418" s="11"/>
      <c r="Q418" s="11"/>
      <c r="R418" s="11"/>
      <c r="S418" s="11"/>
      <c r="T418" s="11"/>
      <c r="U418" s="11"/>
      <c r="V418" s="11"/>
      <c r="W418" s="11"/>
      <c r="X418" s="11"/>
      <c r="Y418" s="11"/>
      <c r="Z418" s="11"/>
      <c r="AA418" s="11"/>
      <c r="AB418" s="11"/>
      <c r="AC418" s="11"/>
      <c r="AD418" s="11"/>
      <c r="AE418" s="11"/>
      <c r="AF418" s="11"/>
      <c r="AG418" s="11"/>
      <c r="AH418" s="11"/>
      <c r="AI418" s="11"/>
      <c r="AJ418" s="11"/>
      <c r="AK418" s="11"/>
      <c r="AL418" s="11"/>
      <c r="AM418" s="11"/>
      <c r="AN418" s="11"/>
      <c r="AO418" s="11"/>
      <c r="AP418" s="11"/>
    </row>
    <row r="419" spans="2:42" x14ac:dyDescent="0.25">
      <c r="B419" s="997" t="s">
        <v>455</v>
      </c>
      <c r="C419" s="998"/>
      <c r="D419" s="998"/>
      <c r="E419" s="999"/>
      <c r="F419" s="1000" t="s">
        <v>370</v>
      </c>
      <c r="G419" s="1001"/>
      <c r="H419" s="11"/>
      <c r="I419" s="11"/>
      <c r="J419" s="11"/>
      <c r="K419" s="11"/>
      <c r="L419" s="11"/>
      <c r="M419" s="11"/>
      <c r="N419" s="11"/>
      <c r="O419" s="11"/>
      <c r="P419" s="11"/>
      <c r="Q419" s="11"/>
      <c r="R419" s="11"/>
      <c r="S419" s="11"/>
      <c r="T419" s="11"/>
      <c r="U419" s="11"/>
      <c r="V419" s="11"/>
      <c r="W419" s="11"/>
      <c r="X419" s="11"/>
      <c r="Y419" s="11"/>
      <c r="Z419" s="11"/>
      <c r="AA419" s="11"/>
      <c r="AB419" s="11"/>
      <c r="AC419" s="11"/>
      <c r="AD419" s="11"/>
      <c r="AE419" s="11"/>
      <c r="AF419" s="11"/>
      <c r="AG419" s="11"/>
      <c r="AH419" s="11"/>
      <c r="AI419" s="11"/>
      <c r="AJ419" s="11"/>
      <c r="AK419" s="11"/>
      <c r="AL419" s="11"/>
      <c r="AM419" s="11"/>
      <c r="AN419" s="11"/>
      <c r="AO419" s="11"/>
      <c r="AP419" s="11"/>
    </row>
    <row r="420" spans="2:42" x14ac:dyDescent="0.25">
      <c r="B420" s="217" t="s">
        <v>456</v>
      </c>
      <c r="C420" s="218"/>
      <c r="D420" s="418">
        <v>0</v>
      </c>
      <c r="E420" s="356">
        <f>D420*12</f>
        <v>0</v>
      </c>
      <c r="F420" s="1048"/>
      <c r="G420" s="1049"/>
      <c r="H420" s="11"/>
      <c r="I420" s="11"/>
      <c r="J420" s="11"/>
      <c r="K420" s="11"/>
      <c r="L420" s="11"/>
      <c r="M420" s="11"/>
      <c r="N420" s="11"/>
      <c r="O420" s="11"/>
      <c r="P420" s="11"/>
      <c r="Q420" s="11"/>
      <c r="R420" s="11"/>
      <c r="S420" s="11"/>
      <c r="T420" s="11"/>
      <c r="U420" s="11"/>
      <c r="V420" s="11"/>
      <c r="W420" s="11"/>
      <c r="X420" s="11"/>
      <c r="Y420" s="11"/>
      <c r="Z420" s="11"/>
      <c r="AA420" s="11"/>
      <c r="AB420" s="11"/>
      <c r="AC420" s="11"/>
      <c r="AD420" s="11"/>
      <c r="AE420" s="11"/>
      <c r="AF420" s="11"/>
      <c r="AG420" s="11"/>
      <c r="AH420" s="11"/>
      <c r="AI420" s="11"/>
      <c r="AJ420" s="11"/>
      <c r="AK420" s="11"/>
      <c r="AL420" s="11"/>
      <c r="AM420" s="11"/>
      <c r="AN420" s="11"/>
      <c r="AO420" s="11"/>
      <c r="AP420" s="11"/>
    </row>
    <row r="421" spans="2:42" x14ac:dyDescent="0.25">
      <c r="B421" s="217" t="s">
        <v>460</v>
      </c>
      <c r="C421" s="218"/>
      <c r="D421" s="418">
        <v>0</v>
      </c>
      <c r="E421" s="356">
        <f>D421*12</f>
        <v>0</v>
      </c>
      <c r="F421" s="1050"/>
      <c r="G421" s="1051"/>
      <c r="H421" s="11"/>
      <c r="I421" s="11"/>
      <c r="J421" s="11"/>
      <c r="K421" s="11"/>
      <c r="L421" s="11"/>
      <c r="M421" s="11"/>
      <c r="N421" s="11"/>
      <c r="O421" s="11"/>
      <c r="P421" s="11"/>
      <c r="Q421" s="11"/>
      <c r="R421" s="11"/>
      <c r="S421" s="11"/>
      <c r="T421" s="11"/>
      <c r="U421" s="11"/>
      <c r="V421" s="11"/>
      <c r="W421" s="11"/>
      <c r="X421" s="11"/>
      <c r="Y421" s="11"/>
      <c r="Z421" s="11"/>
      <c r="AA421" s="11"/>
      <c r="AB421" s="11"/>
      <c r="AC421" s="11"/>
      <c r="AD421" s="11"/>
      <c r="AE421" s="11"/>
      <c r="AF421" s="11"/>
      <c r="AG421" s="11"/>
      <c r="AH421" s="11"/>
      <c r="AI421" s="11"/>
      <c r="AJ421" s="11"/>
      <c r="AK421" s="11"/>
      <c r="AL421" s="11"/>
      <c r="AM421" s="11"/>
      <c r="AN421" s="11"/>
      <c r="AO421" s="11"/>
      <c r="AP421" s="11"/>
    </row>
    <row r="422" spans="2:42" x14ac:dyDescent="0.25">
      <c r="B422" s="217" t="s">
        <v>458</v>
      </c>
      <c r="C422" s="218"/>
      <c r="D422" s="418">
        <v>0</v>
      </c>
      <c r="E422" s="356">
        <f>D422*12</f>
        <v>0</v>
      </c>
      <c r="F422" s="1050"/>
      <c r="G422" s="1051"/>
      <c r="H422" s="11"/>
      <c r="I422" s="11"/>
      <c r="J422" s="11"/>
      <c r="K422" s="11"/>
      <c r="L422" s="11"/>
      <c r="M422" s="11"/>
      <c r="N422" s="11"/>
      <c r="O422" s="11"/>
      <c r="P422" s="11"/>
      <c r="Q422" s="11"/>
      <c r="R422" s="11"/>
      <c r="S422" s="11"/>
      <c r="T422" s="11"/>
      <c r="U422" s="11"/>
      <c r="V422" s="11"/>
      <c r="W422" s="11"/>
      <c r="X422" s="11"/>
      <c r="Y422" s="11"/>
      <c r="Z422" s="11"/>
      <c r="AA422" s="11"/>
      <c r="AB422" s="11"/>
      <c r="AC422" s="11"/>
      <c r="AD422" s="11"/>
      <c r="AE422" s="11"/>
      <c r="AF422" s="11"/>
      <c r="AG422" s="11"/>
      <c r="AH422" s="11"/>
      <c r="AI422" s="11"/>
      <c r="AJ422" s="11"/>
      <c r="AK422" s="11"/>
      <c r="AL422" s="11"/>
      <c r="AM422" s="11"/>
      <c r="AN422" s="11"/>
      <c r="AO422" s="11"/>
      <c r="AP422" s="11"/>
    </row>
    <row r="423" spans="2:42" x14ac:dyDescent="0.25">
      <c r="B423" s="1035" t="s">
        <v>285</v>
      </c>
      <c r="C423" s="413" t="s">
        <v>321</v>
      </c>
      <c r="D423" s="259"/>
      <c r="E423" s="414">
        <v>0</v>
      </c>
      <c r="F423" s="1050"/>
      <c r="G423" s="1051"/>
      <c r="H423" s="11"/>
      <c r="I423" s="11"/>
      <c r="J423" s="11"/>
      <c r="K423" s="11"/>
      <c r="L423" s="11"/>
      <c r="M423" s="11"/>
      <c r="N423" s="11"/>
      <c r="O423" s="11"/>
      <c r="P423" s="11"/>
      <c r="Q423" s="11"/>
      <c r="R423" s="11"/>
      <c r="S423" s="11"/>
      <c r="T423" s="11"/>
      <c r="U423" s="11"/>
      <c r="V423" s="11"/>
      <c r="W423" s="11"/>
      <c r="X423" s="11"/>
      <c r="Y423" s="11"/>
      <c r="Z423" s="11"/>
      <c r="AA423" s="11"/>
      <c r="AB423" s="11"/>
      <c r="AC423" s="11"/>
      <c r="AD423" s="11"/>
      <c r="AE423" s="11"/>
      <c r="AF423" s="11"/>
      <c r="AG423" s="11"/>
      <c r="AH423" s="11"/>
      <c r="AI423" s="11"/>
      <c r="AJ423" s="11"/>
      <c r="AK423" s="11"/>
      <c r="AL423" s="11"/>
      <c r="AM423" s="11"/>
      <c r="AN423" s="11"/>
      <c r="AO423" s="11"/>
      <c r="AP423" s="11"/>
    </row>
    <row r="424" spans="2:42" x14ac:dyDescent="0.25">
      <c r="B424" s="1035"/>
      <c r="C424" s="413" t="s">
        <v>322</v>
      </c>
      <c r="D424" s="259"/>
      <c r="E424" s="414">
        <v>0</v>
      </c>
      <c r="F424" s="1050"/>
      <c r="G424" s="1051"/>
      <c r="H424" s="11"/>
      <c r="I424" s="11"/>
      <c r="J424" s="11"/>
      <c r="K424" s="11"/>
      <c r="L424" s="11"/>
      <c r="M424" s="11"/>
      <c r="N424" s="11"/>
      <c r="O424" s="11"/>
      <c r="P424" s="11"/>
      <c r="Q424" s="11"/>
      <c r="R424" s="11"/>
      <c r="S424" s="11"/>
      <c r="T424" s="11"/>
      <c r="U424" s="11"/>
      <c r="V424" s="11"/>
      <c r="W424" s="11"/>
      <c r="X424" s="11"/>
      <c r="Y424" s="11"/>
      <c r="Z424" s="11"/>
      <c r="AA424" s="11"/>
      <c r="AB424" s="11"/>
      <c r="AC424" s="11"/>
      <c r="AD424" s="11"/>
      <c r="AE424" s="11"/>
      <c r="AF424" s="11"/>
      <c r="AG424" s="11"/>
      <c r="AH424" s="11"/>
      <c r="AI424" s="11"/>
      <c r="AJ424" s="11"/>
      <c r="AK424" s="11"/>
      <c r="AL424" s="11"/>
      <c r="AM424" s="11"/>
      <c r="AN424" s="11"/>
      <c r="AO424" s="11"/>
      <c r="AP424" s="11"/>
    </row>
    <row r="425" spans="2:42" x14ac:dyDescent="0.25">
      <c r="B425" s="1035"/>
      <c r="C425" s="413" t="s">
        <v>323</v>
      </c>
      <c r="D425" s="259"/>
      <c r="E425" s="414">
        <v>0</v>
      </c>
      <c r="F425" s="1050"/>
      <c r="G425" s="1051"/>
      <c r="H425" s="11"/>
      <c r="I425" s="11"/>
      <c r="J425" s="11"/>
      <c r="K425" s="11"/>
      <c r="L425" s="11"/>
      <c r="M425" s="11"/>
      <c r="N425" s="11"/>
      <c r="O425" s="11"/>
      <c r="P425" s="11"/>
      <c r="Q425" s="11"/>
      <c r="R425" s="11"/>
      <c r="S425" s="11"/>
      <c r="T425" s="11"/>
      <c r="U425" s="11"/>
      <c r="V425" s="11"/>
      <c r="W425" s="11"/>
      <c r="X425" s="11"/>
      <c r="Y425" s="11"/>
      <c r="Z425" s="11"/>
      <c r="AA425" s="11"/>
      <c r="AB425" s="11"/>
      <c r="AC425" s="11"/>
      <c r="AD425" s="11"/>
      <c r="AE425" s="11"/>
      <c r="AF425" s="11"/>
      <c r="AG425" s="11"/>
      <c r="AH425" s="11"/>
      <c r="AI425" s="11"/>
      <c r="AJ425" s="11"/>
      <c r="AK425" s="11"/>
      <c r="AL425" s="11"/>
      <c r="AM425" s="11"/>
      <c r="AN425" s="11"/>
      <c r="AO425" s="11"/>
      <c r="AP425" s="11"/>
    </row>
    <row r="426" spans="2:42" x14ac:dyDescent="0.25">
      <c r="B426" s="260"/>
      <c r="C426" s="221"/>
      <c r="D426" s="259"/>
      <c r="E426" s="355"/>
      <c r="F426" s="1050"/>
      <c r="G426" s="1051"/>
      <c r="H426" s="11"/>
      <c r="I426" s="11"/>
      <c r="J426" s="11"/>
      <c r="K426" s="11"/>
      <c r="L426" s="11"/>
      <c r="M426" s="11"/>
      <c r="N426" s="11"/>
      <c r="O426" s="11"/>
      <c r="P426" s="11"/>
      <c r="Q426" s="11"/>
      <c r="R426" s="11"/>
      <c r="S426" s="11"/>
      <c r="T426" s="11"/>
      <c r="U426" s="11"/>
      <c r="V426" s="11"/>
      <c r="W426" s="11"/>
      <c r="X426" s="11"/>
      <c r="Y426" s="11"/>
      <c r="Z426" s="11"/>
      <c r="AA426" s="11"/>
      <c r="AB426" s="11"/>
      <c r="AC426" s="11"/>
      <c r="AD426" s="11"/>
      <c r="AE426" s="11"/>
      <c r="AF426" s="11"/>
      <c r="AG426" s="11"/>
      <c r="AH426" s="11"/>
      <c r="AI426" s="11"/>
      <c r="AJ426" s="11"/>
      <c r="AK426" s="11"/>
      <c r="AL426" s="11"/>
      <c r="AM426" s="11"/>
      <c r="AN426" s="11"/>
      <c r="AO426" s="11"/>
      <c r="AP426" s="11"/>
    </row>
    <row r="427" spans="2:42" ht="15.6" x14ac:dyDescent="0.3">
      <c r="B427" s="223" t="s">
        <v>459</v>
      </c>
      <c r="C427" s="262"/>
      <c r="D427" s="263"/>
      <c r="E427" s="226">
        <f>SUM(E420:E425)</f>
        <v>0</v>
      </c>
      <c r="F427" s="1052"/>
      <c r="G427" s="1053"/>
      <c r="H427" s="39" t="s">
        <v>413</v>
      </c>
      <c r="I427" s="11"/>
      <c r="J427" s="11"/>
      <c r="K427" s="11"/>
      <c r="L427" s="11"/>
      <c r="M427" s="11"/>
      <c r="N427" s="11"/>
      <c r="O427" s="11"/>
      <c r="P427" s="11"/>
      <c r="Q427" s="11"/>
      <c r="R427" s="11"/>
      <c r="S427" s="11"/>
      <c r="T427" s="11"/>
      <c r="U427" s="11"/>
      <c r="V427" s="11"/>
      <c r="W427" s="11"/>
      <c r="X427" s="11"/>
      <c r="Y427" s="11"/>
      <c r="Z427" s="11"/>
      <c r="AA427" s="11"/>
      <c r="AB427" s="11"/>
      <c r="AC427" s="11"/>
      <c r="AD427" s="11"/>
      <c r="AE427" s="11"/>
      <c r="AF427" s="11"/>
      <c r="AG427" s="11"/>
      <c r="AH427" s="11"/>
      <c r="AI427" s="11"/>
      <c r="AJ427" s="11"/>
      <c r="AK427" s="11"/>
      <c r="AL427" s="11"/>
      <c r="AM427" s="11"/>
      <c r="AN427" s="11"/>
      <c r="AO427" s="11"/>
      <c r="AP427" s="11"/>
    </row>
    <row r="428" spans="2:42" x14ac:dyDescent="0.25">
      <c r="B428" s="978"/>
      <c r="C428" s="978"/>
      <c r="D428" s="978"/>
      <c r="E428" s="978"/>
      <c r="F428" s="978"/>
      <c r="G428" s="978"/>
      <c r="H428" s="11"/>
      <c r="I428" s="11"/>
      <c r="J428" s="11"/>
      <c r="K428" s="11"/>
      <c r="L428" s="11"/>
      <c r="M428" s="11"/>
      <c r="N428" s="11"/>
      <c r="O428" s="11"/>
      <c r="P428" s="11"/>
      <c r="Q428" s="11"/>
      <c r="R428" s="11"/>
      <c r="S428" s="11"/>
      <c r="T428" s="11"/>
      <c r="U428" s="11"/>
      <c r="V428" s="11"/>
      <c r="W428" s="11"/>
      <c r="X428" s="11"/>
      <c r="Y428" s="11"/>
      <c r="Z428" s="11"/>
      <c r="AA428" s="11"/>
      <c r="AB428" s="11"/>
      <c r="AC428" s="11"/>
      <c r="AD428" s="11"/>
      <c r="AE428" s="11"/>
      <c r="AF428" s="11"/>
      <c r="AG428" s="11"/>
      <c r="AH428" s="11"/>
      <c r="AI428" s="11"/>
      <c r="AJ428" s="11"/>
      <c r="AK428" s="11"/>
      <c r="AL428" s="11"/>
      <c r="AM428" s="11"/>
      <c r="AN428" s="11"/>
      <c r="AO428" s="11"/>
      <c r="AP428" s="11"/>
    </row>
    <row r="429" spans="2:42" ht="21" x14ac:dyDescent="0.25">
      <c r="B429" s="1004" t="s">
        <v>505</v>
      </c>
      <c r="C429" s="1005"/>
      <c r="D429" s="1005"/>
      <c r="E429" s="1005"/>
      <c r="F429" s="1005"/>
      <c r="G429" s="1006"/>
      <c r="H429" s="11"/>
      <c r="I429" s="11"/>
      <c r="J429" s="11"/>
      <c r="K429" s="11"/>
      <c r="L429" s="11"/>
      <c r="M429" s="11"/>
      <c r="N429" s="11"/>
      <c r="O429" s="11"/>
      <c r="P429" s="11"/>
      <c r="Q429" s="11"/>
      <c r="R429" s="11"/>
      <c r="S429" s="11"/>
      <c r="T429" s="11"/>
      <c r="U429" s="11"/>
      <c r="V429" s="11"/>
      <c r="W429" s="11"/>
      <c r="X429" s="11"/>
      <c r="Y429" s="11"/>
      <c r="Z429" s="11"/>
      <c r="AA429" s="11"/>
      <c r="AB429" s="11"/>
      <c r="AC429" s="11"/>
      <c r="AD429" s="11"/>
      <c r="AE429" s="11"/>
      <c r="AF429" s="11"/>
      <c r="AG429" s="11"/>
      <c r="AH429" s="11"/>
      <c r="AI429" s="11"/>
      <c r="AJ429" s="11"/>
      <c r="AK429" s="11"/>
      <c r="AL429" s="11"/>
      <c r="AM429" s="11"/>
      <c r="AN429" s="11"/>
      <c r="AO429" s="11"/>
      <c r="AP429" s="11"/>
    </row>
    <row r="430" spans="2:42" x14ac:dyDescent="0.25">
      <c r="B430" s="990"/>
      <c r="C430" s="990"/>
      <c r="D430" s="990"/>
      <c r="E430" s="990"/>
      <c r="F430" s="990"/>
      <c r="G430" s="990"/>
      <c r="H430" s="11"/>
      <c r="I430" s="11"/>
      <c r="J430" s="11"/>
      <c r="K430" s="11"/>
      <c r="L430" s="11"/>
      <c r="M430" s="11"/>
      <c r="N430" s="11"/>
      <c r="O430" s="11"/>
      <c r="P430" s="11"/>
      <c r="Q430" s="11"/>
      <c r="R430" s="11"/>
      <c r="S430" s="11"/>
      <c r="T430" s="11"/>
      <c r="U430" s="11"/>
      <c r="V430" s="11"/>
      <c r="W430" s="11"/>
      <c r="X430" s="11"/>
      <c r="Y430" s="11"/>
      <c r="Z430" s="11"/>
      <c r="AA430" s="11"/>
      <c r="AB430" s="11"/>
      <c r="AC430" s="11"/>
      <c r="AD430" s="11"/>
      <c r="AE430" s="11"/>
      <c r="AF430" s="11"/>
      <c r="AG430" s="11"/>
      <c r="AH430" s="11"/>
      <c r="AI430" s="11"/>
      <c r="AJ430" s="11"/>
      <c r="AK430" s="11"/>
      <c r="AL430" s="11"/>
      <c r="AM430" s="11"/>
      <c r="AN430" s="11"/>
      <c r="AO430" s="11"/>
      <c r="AP430" s="11"/>
    </row>
    <row r="431" spans="2:42" x14ac:dyDescent="0.25">
      <c r="B431" s="287" t="s">
        <v>384</v>
      </c>
      <c r="C431" s="288"/>
      <c r="D431" s="1014" t="s">
        <v>385</v>
      </c>
      <c r="E431" s="1014"/>
      <c r="F431" s="1014"/>
      <c r="G431" s="1014"/>
      <c r="H431" s="11"/>
      <c r="I431" s="11"/>
      <c r="J431" s="11"/>
      <c r="K431" s="11"/>
      <c r="L431" s="11"/>
      <c r="M431" s="11"/>
      <c r="N431" s="11"/>
      <c r="O431" s="11"/>
      <c r="P431" s="11"/>
      <c r="Q431" s="11"/>
      <c r="R431" s="11"/>
      <c r="S431" s="11"/>
      <c r="T431" s="11"/>
      <c r="U431" s="11"/>
      <c r="V431" s="11"/>
      <c r="W431" s="11"/>
      <c r="X431" s="11"/>
      <c r="Y431" s="11"/>
      <c r="Z431" s="11"/>
      <c r="AA431" s="11"/>
      <c r="AB431" s="11"/>
      <c r="AC431" s="11"/>
      <c r="AD431" s="11"/>
      <c r="AE431" s="11"/>
      <c r="AF431" s="11"/>
      <c r="AG431" s="11"/>
      <c r="AH431" s="11"/>
      <c r="AI431" s="11"/>
      <c r="AJ431" s="11"/>
      <c r="AK431" s="11"/>
      <c r="AL431" s="11"/>
      <c r="AM431" s="11"/>
      <c r="AN431" s="11"/>
      <c r="AO431" s="11"/>
      <c r="AP431" s="11"/>
    </row>
    <row r="432" spans="2:42" x14ac:dyDescent="0.25">
      <c r="B432" s="217"/>
      <c r="C432" s="218"/>
      <c r="D432" s="289" t="s">
        <v>101</v>
      </c>
      <c r="E432" s="289" t="s">
        <v>102</v>
      </c>
      <c r="F432" s="290" t="s">
        <v>103</v>
      </c>
      <c r="G432" s="290" t="s">
        <v>198</v>
      </c>
      <c r="H432" s="11"/>
      <c r="I432" s="11"/>
      <c r="J432" s="11"/>
      <c r="K432" s="11"/>
      <c r="L432" s="11"/>
      <c r="M432" s="11"/>
      <c r="N432" s="11"/>
      <c r="O432" s="11"/>
      <c r="P432" s="11"/>
      <c r="Q432" s="11"/>
      <c r="R432" s="11"/>
      <c r="S432" s="11"/>
      <c r="T432" s="11"/>
      <c r="U432" s="11"/>
      <c r="V432" s="11"/>
      <c r="W432" s="11"/>
      <c r="X432" s="11"/>
      <c r="Y432" s="11"/>
      <c r="Z432" s="11"/>
      <c r="AA432" s="11"/>
      <c r="AB432" s="11"/>
      <c r="AC432" s="11"/>
      <c r="AD432" s="11"/>
      <c r="AE432" s="11"/>
      <c r="AF432" s="11"/>
      <c r="AG432" s="11"/>
      <c r="AH432" s="11"/>
      <c r="AI432" s="11"/>
      <c r="AJ432" s="11"/>
      <c r="AK432" s="11"/>
      <c r="AL432" s="11"/>
      <c r="AM432" s="11"/>
      <c r="AN432" s="11"/>
      <c r="AO432" s="11"/>
      <c r="AP432" s="11"/>
    </row>
    <row r="433" spans="2:42" x14ac:dyDescent="0.25">
      <c r="B433" s="217" t="s">
        <v>388</v>
      </c>
      <c r="C433" s="218"/>
      <c r="D433" s="418">
        <v>0</v>
      </c>
      <c r="E433" s="418">
        <v>0</v>
      </c>
      <c r="F433" s="418">
        <v>0</v>
      </c>
      <c r="G433" s="418">
        <v>0</v>
      </c>
      <c r="H433" s="11"/>
      <c r="I433" s="11"/>
      <c r="J433" s="11"/>
      <c r="K433" s="11"/>
      <c r="L433" s="11"/>
      <c r="M433" s="11"/>
      <c r="N433" s="11"/>
      <c r="O433" s="11"/>
      <c r="P433" s="11"/>
      <c r="Q433" s="11"/>
      <c r="R433" s="11"/>
      <c r="S433" s="11"/>
      <c r="T433" s="11"/>
      <c r="U433" s="11"/>
      <c r="V433" s="11"/>
      <c r="W433" s="11"/>
      <c r="X433" s="11"/>
      <c r="Y433" s="11"/>
      <c r="Z433" s="11"/>
      <c r="AA433" s="11"/>
      <c r="AB433" s="11"/>
      <c r="AC433" s="11"/>
      <c r="AD433" s="11"/>
      <c r="AE433" s="11"/>
      <c r="AF433" s="11"/>
      <c r="AG433" s="11"/>
      <c r="AH433" s="11"/>
      <c r="AI433" s="11"/>
      <c r="AJ433" s="11"/>
      <c r="AK433" s="11"/>
      <c r="AL433" s="11"/>
      <c r="AM433" s="11"/>
      <c r="AN433" s="11"/>
      <c r="AO433" s="11"/>
      <c r="AP433" s="11"/>
    </row>
    <row r="434" spans="2:42" x14ac:dyDescent="0.25">
      <c r="B434" s="217" t="s">
        <v>387</v>
      </c>
      <c r="C434" s="221"/>
      <c r="D434" s="252">
        <f>D433*General!$C$9</f>
        <v>0</v>
      </c>
      <c r="E434" s="252">
        <f>E433*General!$C$9</f>
        <v>0</v>
      </c>
      <c r="F434" s="252">
        <f>F433*General!$C$9</f>
        <v>0</v>
      </c>
      <c r="G434" s="252">
        <f>G433*General!$C$9</f>
        <v>0</v>
      </c>
      <c r="H434" s="11"/>
      <c r="I434" s="11"/>
      <c r="J434" s="11"/>
      <c r="K434" s="11"/>
      <c r="L434" s="11"/>
      <c r="M434" s="11"/>
      <c r="N434" s="11"/>
      <c r="O434" s="11"/>
      <c r="P434" s="11"/>
      <c r="Q434" s="11"/>
      <c r="R434" s="11"/>
      <c r="S434" s="11"/>
      <c r="T434" s="11"/>
      <c r="U434" s="11"/>
      <c r="V434" s="11"/>
      <c r="W434" s="11"/>
      <c r="X434" s="11"/>
      <c r="Y434" s="11"/>
      <c r="Z434" s="11"/>
      <c r="AA434" s="11"/>
      <c r="AB434" s="11"/>
      <c r="AC434" s="11"/>
      <c r="AD434" s="11"/>
      <c r="AE434" s="11"/>
      <c r="AF434" s="11"/>
      <c r="AG434" s="11"/>
      <c r="AH434" s="11"/>
      <c r="AI434" s="11"/>
      <c r="AJ434" s="11"/>
      <c r="AK434" s="11"/>
      <c r="AL434" s="11"/>
      <c r="AM434" s="11"/>
      <c r="AN434" s="11"/>
      <c r="AO434" s="11"/>
      <c r="AP434" s="11"/>
    </row>
    <row r="435" spans="2:42" x14ac:dyDescent="0.25">
      <c r="B435" s="260" t="s">
        <v>379</v>
      </c>
      <c r="C435" s="221"/>
      <c r="D435" s="418">
        <v>0</v>
      </c>
      <c r="E435" s="418">
        <v>0</v>
      </c>
      <c r="F435" s="418">
        <v>0</v>
      </c>
      <c r="G435" s="418">
        <v>0</v>
      </c>
      <c r="H435" s="11"/>
      <c r="I435" s="11"/>
      <c r="J435" s="11"/>
      <c r="K435" s="11"/>
      <c r="L435" s="11"/>
      <c r="M435" s="11"/>
      <c r="N435" s="11"/>
      <c r="O435" s="11"/>
      <c r="P435" s="11"/>
      <c r="Q435" s="11"/>
      <c r="R435" s="11"/>
      <c r="S435" s="11"/>
      <c r="T435" s="11"/>
      <c r="U435" s="11"/>
      <c r="V435" s="11"/>
      <c r="W435" s="11"/>
      <c r="X435" s="11"/>
      <c r="Y435" s="11"/>
      <c r="Z435" s="11"/>
      <c r="AA435" s="11"/>
      <c r="AB435" s="11"/>
      <c r="AC435" s="11"/>
      <c r="AD435" s="11"/>
      <c r="AE435" s="11"/>
      <c r="AF435" s="11"/>
      <c r="AG435" s="11"/>
      <c r="AH435" s="11"/>
      <c r="AI435" s="11"/>
      <c r="AJ435" s="11"/>
      <c r="AK435" s="11"/>
      <c r="AL435" s="11"/>
      <c r="AM435" s="11"/>
      <c r="AN435" s="11"/>
      <c r="AO435" s="11"/>
      <c r="AP435" s="11"/>
    </row>
    <row r="436" spans="2:42" ht="15.6" x14ac:dyDescent="0.3">
      <c r="B436" s="261" t="s">
        <v>386</v>
      </c>
      <c r="C436" s="262"/>
      <c r="D436" s="264">
        <f>SUM(D433:D435)</f>
        <v>0</v>
      </c>
      <c r="E436" s="264">
        <f t="shared" ref="E436:G436" si="9">SUM(E433:E435)</f>
        <v>0</v>
      </c>
      <c r="F436" s="264">
        <f t="shared" si="9"/>
        <v>0</v>
      </c>
      <c r="G436" s="264">
        <f t="shared" si="9"/>
        <v>0</v>
      </c>
      <c r="H436" s="39" t="s">
        <v>413</v>
      </c>
      <c r="I436" s="11"/>
      <c r="J436" s="11"/>
      <c r="K436" s="11"/>
      <c r="L436" s="11"/>
      <c r="M436" s="11"/>
      <c r="N436" s="11"/>
      <c r="O436" s="11"/>
      <c r="P436" s="11"/>
      <c r="Q436" s="11"/>
      <c r="R436" s="11"/>
      <c r="S436" s="11"/>
      <c r="T436" s="11"/>
      <c r="U436" s="11"/>
      <c r="V436" s="11"/>
      <c r="W436" s="11"/>
      <c r="X436" s="11"/>
      <c r="Y436" s="11"/>
      <c r="Z436" s="11"/>
      <c r="AA436" s="11"/>
      <c r="AB436" s="11"/>
      <c r="AC436" s="11"/>
      <c r="AD436" s="11"/>
      <c r="AE436" s="11"/>
      <c r="AF436" s="11"/>
      <c r="AG436" s="11"/>
      <c r="AH436" s="11"/>
      <c r="AI436" s="11"/>
      <c r="AJ436" s="11"/>
      <c r="AK436" s="11"/>
      <c r="AL436" s="11"/>
      <c r="AM436" s="11"/>
      <c r="AN436" s="11"/>
      <c r="AO436" s="11"/>
      <c r="AP436" s="11"/>
    </row>
    <row r="437" spans="2:42" x14ac:dyDescent="0.25">
      <c r="B437" s="978"/>
      <c r="C437" s="978"/>
      <c r="D437" s="978"/>
      <c r="E437" s="978"/>
      <c r="F437" s="978"/>
      <c r="G437" s="978"/>
      <c r="H437" s="11"/>
      <c r="I437" s="11"/>
      <c r="J437" s="11"/>
      <c r="K437" s="11"/>
      <c r="L437" s="11"/>
      <c r="M437" s="11"/>
      <c r="N437" s="11"/>
      <c r="O437" s="11"/>
      <c r="P437" s="11"/>
      <c r="Q437" s="11"/>
      <c r="R437" s="11"/>
      <c r="S437" s="11"/>
      <c r="T437" s="11"/>
      <c r="U437" s="11"/>
      <c r="V437" s="11"/>
      <c r="W437" s="11"/>
      <c r="X437" s="11"/>
      <c r="Y437" s="11"/>
      <c r="Z437" s="11"/>
      <c r="AA437" s="11"/>
      <c r="AB437" s="11"/>
      <c r="AC437" s="11"/>
      <c r="AD437" s="11"/>
      <c r="AE437" s="11"/>
      <c r="AF437" s="11"/>
      <c r="AG437" s="11"/>
      <c r="AH437" s="11"/>
      <c r="AI437" s="11"/>
      <c r="AJ437" s="11"/>
      <c r="AK437" s="11"/>
      <c r="AL437" s="11"/>
      <c r="AM437" s="11"/>
      <c r="AN437" s="11"/>
      <c r="AO437" s="11"/>
      <c r="AP437" s="11"/>
    </row>
    <row r="438" spans="2:42" x14ac:dyDescent="0.25">
      <c r="B438" s="997" t="s">
        <v>437</v>
      </c>
      <c r="C438" s="998"/>
      <c r="D438" s="998"/>
      <c r="E438" s="999"/>
      <c r="F438" s="1000" t="s">
        <v>394</v>
      </c>
      <c r="G438" s="1001"/>
      <c r="H438" s="11"/>
      <c r="I438" s="11"/>
      <c r="J438" s="11"/>
      <c r="K438" s="11"/>
      <c r="L438" s="11"/>
      <c r="M438" s="11"/>
      <c r="N438" s="11"/>
      <c r="O438" s="11"/>
      <c r="P438" s="11"/>
      <c r="Q438" s="11"/>
      <c r="R438" s="11"/>
      <c r="S438" s="11"/>
      <c r="T438" s="11"/>
      <c r="U438" s="11"/>
      <c r="V438" s="11"/>
      <c r="W438" s="11"/>
      <c r="X438" s="11"/>
      <c r="Y438" s="11"/>
      <c r="Z438" s="11"/>
      <c r="AA438" s="11"/>
      <c r="AB438" s="11"/>
      <c r="AC438" s="11"/>
      <c r="AD438" s="11"/>
      <c r="AE438" s="11"/>
      <c r="AF438" s="11"/>
      <c r="AG438" s="11"/>
      <c r="AH438" s="11"/>
      <c r="AI438" s="11"/>
      <c r="AJ438" s="11"/>
      <c r="AK438" s="11"/>
      <c r="AL438" s="11"/>
      <c r="AM438" s="11"/>
      <c r="AN438" s="11"/>
      <c r="AO438" s="11"/>
      <c r="AP438" s="11"/>
    </row>
    <row r="439" spans="2:42" x14ac:dyDescent="0.25">
      <c r="B439" s="445" t="s">
        <v>438</v>
      </c>
      <c r="C439" s="446"/>
      <c r="D439" s="447"/>
      <c r="E439" s="418">
        <v>0</v>
      </c>
      <c r="F439" s="982"/>
      <c r="G439" s="983"/>
    </row>
    <row r="440" spans="2:42" x14ac:dyDescent="0.25">
      <c r="B440" s="445" t="s">
        <v>439</v>
      </c>
      <c r="C440" s="446"/>
      <c r="D440" s="447"/>
      <c r="E440" s="418">
        <v>0</v>
      </c>
      <c r="F440" s="982"/>
      <c r="G440" s="983"/>
    </row>
    <row r="441" spans="2:42" x14ac:dyDescent="0.25">
      <c r="B441" s="445" t="s">
        <v>440</v>
      </c>
      <c r="C441" s="446"/>
      <c r="D441" s="447"/>
      <c r="E441" s="418">
        <v>0</v>
      </c>
      <c r="F441" s="982"/>
      <c r="G441" s="983"/>
    </row>
    <row r="442" spans="2:42" x14ac:dyDescent="0.25">
      <c r="B442" s="445" t="s">
        <v>441</v>
      </c>
      <c r="C442" s="446"/>
      <c r="D442" s="447"/>
      <c r="E442" s="418">
        <v>0</v>
      </c>
      <c r="F442" s="982"/>
      <c r="G442" s="983"/>
    </row>
    <row r="443" spans="2:42" x14ac:dyDescent="0.25">
      <c r="B443" s="445" t="s">
        <v>442</v>
      </c>
      <c r="C443" s="446"/>
      <c r="D443" s="447"/>
      <c r="E443" s="418">
        <v>0</v>
      </c>
      <c r="F443" s="982"/>
      <c r="G443" s="983"/>
    </row>
    <row r="444" spans="2:42" x14ac:dyDescent="0.25">
      <c r="B444" s="217"/>
      <c r="C444" s="218"/>
      <c r="D444" s="218"/>
      <c r="E444" s="219"/>
      <c r="F444" s="982"/>
      <c r="G444" s="983"/>
    </row>
    <row r="445" spans="2:42" ht="15.6" x14ac:dyDescent="0.3">
      <c r="B445" s="223" t="s">
        <v>461</v>
      </c>
      <c r="C445" s="224"/>
      <c r="D445" s="224"/>
      <c r="E445" s="226">
        <f>SUM(E439:E443)</f>
        <v>0</v>
      </c>
      <c r="F445" s="1002"/>
      <c r="G445" s="1003"/>
      <c r="H445" s="39" t="s">
        <v>413</v>
      </c>
    </row>
    <row r="446" spans="2:42" x14ac:dyDescent="0.25">
      <c r="B446" s="1034"/>
      <c r="C446" s="1034"/>
      <c r="D446" s="1034"/>
      <c r="E446" s="1034"/>
      <c r="F446" s="1034"/>
      <c r="G446" s="1034"/>
    </row>
    <row r="447" spans="2:42" x14ac:dyDescent="0.25">
      <c r="B447" s="997" t="s">
        <v>194</v>
      </c>
      <c r="C447" s="998"/>
      <c r="D447" s="998"/>
      <c r="E447" s="999"/>
      <c r="F447" s="1000" t="s">
        <v>394</v>
      </c>
      <c r="G447" s="1001"/>
    </row>
    <row r="448" spans="2:42" x14ac:dyDescent="0.25">
      <c r="B448" s="424" t="s">
        <v>438</v>
      </c>
      <c r="C448" s="419"/>
      <c r="D448" s="425"/>
      <c r="E448" s="418">
        <v>0</v>
      </c>
      <c r="F448" s="982"/>
      <c r="G448" s="983"/>
    </row>
    <row r="449" spans="2:8" x14ac:dyDescent="0.25">
      <c r="B449" s="424" t="s">
        <v>439</v>
      </c>
      <c r="C449" s="419"/>
      <c r="D449" s="425"/>
      <c r="E449" s="418">
        <v>0</v>
      </c>
      <c r="F449" s="982"/>
      <c r="G449" s="983"/>
    </row>
    <row r="450" spans="2:8" x14ac:dyDescent="0.25">
      <c r="B450" s="424" t="s">
        <v>440</v>
      </c>
      <c r="C450" s="419"/>
      <c r="D450" s="425"/>
      <c r="E450" s="418">
        <v>0</v>
      </c>
      <c r="F450" s="982"/>
      <c r="G450" s="983"/>
    </row>
    <row r="451" spans="2:8" x14ac:dyDescent="0.25">
      <c r="B451" s="424" t="s">
        <v>441</v>
      </c>
      <c r="C451" s="419"/>
      <c r="D451" s="425"/>
      <c r="E451" s="418">
        <v>0</v>
      </c>
      <c r="F451" s="982"/>
      <c r="G451" s="983"/>
    </row>
    <row r="452" spans="2:8" x14ac:dyDescent="0.25">
      <c r="B452" s="424" t="s">
        <v>442</v>
      </c>
      <c r="C452" s="419"/>
      <c r="D452" s="425"/>
      <c r="E452" s="418">
        <v>0</v>
      </c>
      <c r="F452" s="982"/>
      <c r="G452" s="983"/>
    </row>
    <row r="453" spans="2:8" x14ac:dyDescent="0.25">
      <c r="B453" s="217"/>
      <c r="C453" s="218"/>
      <c r="D453" s="218"/>
      <c r="E453" s="219"/>
      <c r="F453" s="982"/>
      <c r="G453" s="983"/>
    </row>
    <row r="454" spans="2:8" ht="15.6" x14ac:dyDescent="0.3">
      <c r="B454" s="223" t="s">
        <v>495</v>
      </c>
      <c r="C454" s="224"/>
      <c r="D454" s="224"/>
      <c r="E454" s="226">
        <f>SUM(E448:E452)</f>
        <v>0</v>
      </c>
      <c r="F454" s="1002"/>
      <c r="G454" s="1003"/>
      <c r="H454" s="39" t="s">
        <v>413</v>
      </c>
    </row>
  </sheetData>
  <sheetProtection password="CDAC" sheet="1" objects="1" scenarios="1" insertRows="0" deleteRows="0"/>
  <mergeCells count="356">
    <mergeCell ref="F451:G451"/>
    <mergeCell ref="F452:G452"/>
    <mergeCell ref="F453:G453"/>
    <mergeCell ref="F454:G454"/>
    <mergeCell ref="F439:G439"/>
    <mergeCell ref="F440:G440"/>
    <mergeCell ref="F441:G441"/>
    <mergeCell ref="F442:G442"/>
    <mergeCell ref="F443:G443"/>
    <mergeCell ref="F444:G444"/>
    <mergeCell ref="F445:G445"/>
    <mergeCell ref="F417:G417"/>
    <mergeCell ref="F419:G419"/>
    <mergeCell ref="F420:G420"/>
    <mergeCell ref="F422:G422"/>
    <mergeCell ref="B423:B425"/>
    <mergeCell ref="F423:G423"/>
    <mergeCell ref="F448:G448"/>
    <mergeCell ref="F449:G449"/>
    <mergeCell ref="F450:G450"/>
    <mergeCell ref="B419:E419"/>
    <mergeCell ref="B447:E447"/>
    <mergeCell ref="F447:G447"/>
    <mergeCell ref="F424:G424"/>
    <mergeCell ref="F425:G425"/>
    <mergeCell ref="F426:G426"/>
    <mergeCell ref="F427:G427"/>
    <mergeCell ref="B429:G429"/>
    <mergeCell ref="D431:G431"/>
    <mergeCell ref="B438:E438"/>
    <mergeCell ref="F438:G438"/>
    <mergeCell ref="F421:G421"/>
    <mergeCell ref="B418:G418"/>
    <mergeCell ref="B428:G428"/>
    <mergeCell ref="B430:G430"/>
    <mergeCell ref="F385:G385"/>
    <mergeCell ref="F386:G386"/>
    <mergeCell ref="F381:G381"/>
    <mergeCell ref="B402:B404"/>
    <mergeCell ref="F402:G402"/>
    <mergeCell ref="F403:G403"/>
    <mergeCell ref="F404:G404"/>
    <mergeCell ref="B385:C385"/>
    <mergeCell ref="B386:C386"/>
    <mergeCell ref="F391:G391"/>
    <mergeCell ref="F392:G392"/>
    <mergeCell ref="B393:B395"/>
    <mergeCell ref="B399:E399"/>
    <mergeCell ref="F401:G401"/>
    <mergeCell ref="F387:G387"/>
    <mergeCell ref="F388:G388"/>
    <mergeCell ref="F389:G389"/>
    <mergeCell ref="F390:G390"/>
    <mergeCell ref="F393:G393"/>
    <mergeCell ref="F394:G394"/>
    <mergeCell ref="F396:G396"/>
    <mergeCell ref="F399:G399"/>
    <mergeCell ref="F400:G400"/>
    <mergeCell ref="F377:G377"/>
    <mergeCell ref="F371:G371"/>
    <mergeCell ref="F374:G374"/>
    <mergeCell ref="F375:G375"/>
    <mergeCell ref="B373:G373"/>
    <mergeCell ref="F378:G378"/>
    <mergeCell ref="F379:G379"/>
    <mergeCell ref="F380:G380"/>
    <mergeCell ref="F384:G384"/>
    <mergeCell ref="F367:G367"/>
    <mergeCell ref="B374:E374"/>
    <mergeCell ref="B375:C375"/>
    <mergeCell ref="B376:C376"/>
    <mergeCell ref="F376:G376"/>
    <mergeCell ref="F368:G368"/>
    <mergeCell ref="F369:G369"/>
    <mergeCell ref="F370:G370"/>
    <mergeCell ref="F353:G353"/>
    <mergeCell ref="F356:G356"/>
    <mergeCell ref="B364:E364"/>
    <mergeCell ref="B365:C365"/>
    <mergeCell ref="B366:C366"/>
    <mergeCell ref="F366:G366"/>
    <mergeCell ref="F350:G350"/>
    <mergeCell ref="F351:G351"/>
    <mergeCell ref="F352:G352"/>
    <mergeCell ref="F341:G341"/>
    <mergeCell ref="F360:G360"/>
    <mergeCell ref="F361:G361"/>
    <mergeCell ref="F357:G357"/>
    <mergeCell ref="F358:G358"/>
    <mergeCell ref="F364:G364"/>
    <mergeCell ref="F365:G365"/>
    <mergeCell ref="F359:G359"/>
    <mergeCell ref="B363:G363"/>
    <mergeCell ref="F354:G354"/>
    <mergeCell ref="F355:G355"/>
    <mergeCell ref="F344:G344"/>
    <mergeCell ref="F345:G345"/>
    <mergeCell ref="F346:G346"/>
    <mergeCell ref="F347:G347"/>
    <mergeCell ref="B349:G349"/>
    <mergeCell ref="F308:G308"/>
    <mergeCell ref="B330:C330"/>
    <mergeCell ref="B332:C332"/>
    <mergeCell ref="F322:G322"/>
    <mergeCell ref="F323:G323"/>
    <mergeCell ref="F324:G324"/>
    <mergeCell ref="F330:G330"/>
    <mergeCell ref="F331:G331"/>
    <mergeCell ref="F332:G332"/>
    <mergeCell ref="F321:G321"/>
    <mergeCell ref="B328:E328"/>
    <mergeCell ref="B329:C329"/>
    <mergeCell ref="F313:G313"/>
    <mergeCell ref="B317:G317"/>
    <mergeCell ref="B319:E319"/>
    <mergeCell ref="F320:G320"/>
    <mergeCell ref="F312:G312"/>
    <mergeCell ref="B316:G316"/>
    <mergeCell ref="F122:G122"/>
    <mergeCell ref="F205:G205"/>
    <mergeCell ref="B226:G226"/>
    <mergeCell ref="F229:G229"/>
    <mergeCell ref="F202:G202"/>
    <mergeCell ref="F204:G204"/>
    <mergeCell ref="F206:G206"/>
    <mergeCell ref="F213:G213"/>
    <mergeCell ref="F214:G214"/>
    <mergeCell ref="F215:G215"/>
    <mergeCell ref="F216:G216"/>
    <mergeCell ref="F211:G211"/>
    <mergeCell ref="B202:E202"/>
    <mergeCell ref="B203:G203"/>
    <mergeCell ref="F228:G228"/>
    <mergeCell ref="F209:G209"/>
    <mergeCell ref="F210:G210"/>
    <mergeCell ref="F220:G220"/>
    <mergeCell ref="F224:G224"/>
    <mergeCell ref="F227:G227"/>
    <mergeCell ref="F212:G212"/>
    <mergeCell ref="B218:G218"/>
    <mergeCell ref="F219:G219"/>
    <mergeCell ref="F207:G207"/>
    <mergeCell ref="F208:G208"/>
    <mergeCell ref="F121:G121"/>
    <mergeCell ref="F147:G147"/>
    <mergeCell ref="F149:G149"/>
    <mergeCell ref="F142:G142"/>
    <mergeCell ref="F143:G143"/>
    <mergeCell ref="F144:G144"/>
    <mergeCell ref="F146:G146"/>
    <mergeCell ref="F194:G194"/>
    <mergeCell ref="F196:G196"/>
    <mergeCell ref="F183:G183"/>
    <mergeCell ref="F184:G184"/>
    <mergeCell ref="F186:G186"/>
    <mergeCell ref="F187:G187"/>
    <mergeCell ref="F195:G195"/>
    <mergeCell ref="B180:G180"/>
    <mergeCell ref="B182:E182"/>
    <mergeCell ref="F188:G188"/>
    <mergeCell ref="F189:G189"/>
    <mergeCell ref="F191:G191"/>
    <mergeCell ref="B201:G201"/>
    <mergeCell ref="B190:G190"/>
    <mergeCell ref="B181:G181"/>
    <mergeCell ref="F125:G125"/>
    <mergeCell ref="F129:G129"/>
    <mergeCell ref="F130:G130"/>
    <mergeCell ref="F131:G131"/>
    <mergeCell ref="F132:G132"/>
    <mergeCell ref="F133:G133"/>
    <mergeCell ref="F126:G126"/>
    <mergeCell ref="F160:G160"/>
    <mergeCell ref="F198:G198"/>
    <mergeCell ref="F197:G197"/>
    <mergeCell ref="F134:G134"/>
    <mergeCell ref="F310:G310"/>
    <mergeCell ref="F311:G311"/>
    <mergeCell ref="F307:G307"/>
    <mergeCell ref="B1:G1"/>
    <mergeCell ref="B2:G2"/>
    <mergeCell ref="B3:G3"/>
    <mergeCell ref="C4:F4"/>
    <mergeCell ref="C81:D81"/>
    <mergeCell ref="C82:D82"/>
    <mergeCell ref="C83:D83"/>
    <mergeCell ref="C84:D84"/>
    <mergeCell ref="C85:D85"/>
    <mergeCell ref="B93:G93"/>
    <mergeCell ref="B95:G95"/>
    <mergeCell ref="B106:G106"/>
    <mergeCell ref="B120:E120"/>
    <mergeCell ref="F120:G120"/>
    <mergeCell ref="F127:G127"/>
    <mergeCell ref="B129:E129"/>
    <mergeCell ref="B130:C130"/>
    <mergeCell ref="B237:E237"/>
    <mergeCell ref="B167:C167"/>
    <mergeCell ref="F123:G123"/>
    <mergeCell ref="F124:G124"/>
    <mergeCell ref="F325:G325"/>
    <mergeCell ref="B327:G327"/>
    <mergeCell ref="B341:E341"/>
    <mergeCell ref="F234:G234"/>
    <mergeCell ref="F337:G337"/>
    <mergeCell ref="F338:G338"/>
    <mergeCell ref="B340:G340"/>
    <mergeCell ref="F282:G282"/>
    <mergeCell ref="F283:G283"/>
    <mergeCell ref="F284:G284"/>
    <mergeCell ref="B294:G294"/>
    <mergeCell ref="B305:G305"/>
    <mergeCell ref="B307:E307"/>
    <mergeCell ref="F333:G333"/>
    <mergeCell ref="F334:G334"/>
    <mergeCell ref="F239:G239"/>
    <mergeCell ref="F240:G240"/>
    <mergeCell ref="B247:E247"/>
    <mergeCell ref="B250:G250"/>
    <mergeCell ref="F238:G238"/>
    <mergeCell ref="F285:G285"/>
    <mergeCell ref="F286:G286"/>
    <mergeCell ref="F287:G287"/>
    <mergeCell ref="F309:G309"/>
    <mergeCell ref="F342:G342"/>
    <mergeCell ref="F343:G343"/>
    <mergeCell ref="B350:E350"/>
    <mergeCell ref="F278:G278"/>
    <mergeCell ref="F253:G253"/>
    <mergeCell ref="F271:G271"/>
    <mergeCell ref="F272:G272"/>
    <mergeCell ref="F273:G273"/>
    <mergeCell ref="F274:G274"/>
    <mergeCell ref="F266:G266"/>
    <mergeCell ref="F267:G267"/>
    <mergeCell ref="F268:G268"/>
    <mergeCell ref="F269:G269"/>
    <mergeCell ref="F270:G270"/>
    <mergeCell ref="F281:G281"/>
    <mergeCell ref="F276:G276"/>
    <mergeCell ref="F277:G277"/>
    <mergeCell ref="F260:G260"/>
    <mergeCell ref="F291:G291"/>
    <mergeCell ref="F275:G275"/>
    <mergeCell ref="F336:G336"/>
    <mergeCell ref="F335:G335"/>
    <mergeCell ref="F328:G328"/>
    <mergeCell ref="F329:G329"/>
    <mergeCell ref="F230:G230"/>
    <mergeCell ref="F254:G254"/>
    <mergeCell ref="B306:G306"/>
    <mergeCell ref="B304:G304"/>
    <mergeCell ref="F237:G237"/>
    <mergeCell ref="F265:G265"/>
    <mergeCell ref="F257:G257"/>
    <mergeCell ref="F252:G252"/>
    <mergeCell ref="F258:G258"/>
    <mergeCell ref="F259:G259"/>
    <mergeCell ref="F248:G248"/>
    <mergeCell ref="F242:G242"/>
    <mergeCell ref="F243:G243"/>
    <mergeCell ref="F244:G244"/>
    <mergeCell ref="F241:G241"/>
    <mergeCell ref="F279:G279"/>
    <mergeCell ref="F231:G231"/>
    <mergeCell ref="F232:G232"/>
    <mergeCell ref="F233:G233"/>
    <mergeCell ref="F247:G247"/>
    <mergeCell ref="B263:E263"/>
    <mergeCell ref="B169:C169"/>
    <mergeCell ref="F161:G161"/>
    <mergeCell ref="F162:G162"/>
    <mergeCell ref="B165:C165"/>
    <mergeCell ref="B166:C166"/>
    <mergeCell ref="B168:C168"/>
    <mergeCell ref="B163:G163"/>
    <mergeCell ref="B164:C164"/>
    <mergeCell ref="F405:G405"/>
    <mergeCell ref="B384:E384"/>
    <mergeCell ref="F263:G263"/>
    <mergeCell ref="F264:G264"/>
    <mergeCell ref="F251:G251"/>
    <mergeCell ref="F221:G221"/>
    <mergeCell ref="F222:G222"/>
    <mergeCell ref="F223:G223"/>
    <mergeCell ref="F255:G255"/>
    <mergeCell ref="F256:G256"/>
    <mergeCell ref="F288:G288"/>
    <mergeCell ref="F289:G289"/>
    <mergeCell ref="F290:G290"/>
    <mergeCell ref="F280:G280"/>
    <mergeCell ref="F319:G319"/>
    <mergeCell ref="F314:G314"/>
    <mergeCell ref="F200:G200"/>
    <mergeCell ref="F192:G192"/>
    <mergeCell ref="F193:G193"/>
    <mergeCell ref="B179:G179"/>
    <mergeCell ref="B185:C185"/>
    <mergeCell ref="F185:G185"/>
    <mergeCell ref="B170:C170"/>
    <mergeCell ref="B171:C171"/>
    <mergeCell ref="B173:C173"/>
    <mergeCell ref="B174:C174"/>
    <mergeCell ref="B175:C175"/>
    <mergeCell ref="F182:G182"/>
    <mergeCell ref="B172:C172"/>
    <mergeCell ref="F199:G199"/>
    <mergeCell ref="B191:E191"/>
    <mergeCell ref="B119:G119"/>
    <mergeCell ref="B128:G128"/>
    <mergeCell ref="B139:G139"/>
    <mergeCell ref="B148:G148"/>
    <mergeCell ref="F153:G153"/>
    <mergeCell ref="F156:G156"/>
    <mergeCell ref="F157:G157"/>
    <mergeCell ref="F158:G158"/>
    <mergeCell ref="F159:G159"/>
    <mergeCell ref="B140:E140"/>
    <mergeCell ref="F145:G145"/>
    <mergeCell ref="B149:E149"/>
    <mergeCell ref="B150:G150"/>
    <mergeCell ref="B151:C151"/>
    <mergeCell ref="F135:G135"/>
    <mergeCell ref="F136:G136"/>
    <mergeCell ref="F137:G137"/>
    <mergeCell ref="F138:G138"/>
    <mergeCell ref="F140:G140"/>
    <mergeCell ref="F141:G141"/>
    <mergeCell ref="F154:G154"/>
    <mergeCell ref="F155:G155"/>
    <mergeCell ref="F151:G151"/>
    <mergeCell ref="F152:G152"/>
    <mergeCell ref="B437:G437"/>
    <mergeCell ref="B446:G446"/>
    <mergeCell ref="B318:G318"/>
    <mergeCell ref="B295:G295"/>
    <mergeCell ref="B293:G293"/>
    <mergeCell ref="B262:G262"/>
    <mergeCell ref="B246:G246"/>
    <mergeCell ref="B236:G236"/>
    <mergeCell ref="B383:G383"/>
    <mergeCell ref="B398:G398"/>
    <mergeCell ref="B407:G407"/>
    <mergeCell ref="B409:G409"/>
    <mergeCell ref="F415:G415"/>
    <mergeCell ref="F416:G416"/>
    <mergeCell ref="F411:G411"/>
    <mergeCell ref="F413:G413"/>
    <mergeCell ref="F414:G414"/>
    <mergeCell ref="F406:G406"/>
    <mergeCell ref="B408:G408"/>
    <mergeCell ref="B410:E410"/>
    <mergeCell ref="F412:G412"/>
    <mergeCell ref="B413:B415"/>
    <mergeCell ref="F410:G410"/>
    <mergeCell ref="F395:G395"/>
  </mergeCells>
  <hyperlinks>
    <hyperlink ref="H6" location="COCC!C117" display="Details"/>
    <hyperlink ref="H7:H9" location="COCC!C117" display="Details"/>
    <hyperlink ref="H8" location="COCC!D117" display="Details"/>
    <hyperlink ref="H9" location="COCC!E117" display="Details"/>
    <hyperlink ref="H7" location="COCC!F117" display="Details"/>
    <hyperlink ref="H10:H13" location="COCC!C117" display="Details"/>
    <hyperlink ref="H11" location="COCC!E127" display="Details"/>
    <hyperlink ref="H10" location="COCC!F178" display="Details"/>
    <hyperlink ref="H12" location="COCC!E138" display="Details"/>
    <hyperlink ref="H13" location="COCC!E147" display="Details"/>
    <hyperlink ref="H17" location="Payroll!L20" display="Details"/>
    <hyperlink ref="H18" location="'Emp. Benefits'!I16" display="Details"/>
    <hyperlink ref="H19" location="COCC!E189" display="Details"/>
    <hyperlink ref="H20:H24" location="COCC!E189" display="Details"/>
    <hyperlink ref="H21" location="COCC!E235" display="Details"/>
    <hyperlink ref="H22" location="COCC!E245" display="Details"/>
    <hyperlink ref="H23" location="COCC!E261" display="Details"/>
    <hyperlink ref="H24" location="COCC!E292" display="Details"/>
    <hyperlink ref="H33" location="COCC!F297" display="Details"/>
    <hyperlink ref="H34:H38" location="COCC!F297" display="Details"/>
    <hyperlink ref="H34" location="COCC!F298" display="Details"/>
    <hyperlink ref="H35" location="COCC!F299" display="Details"/>
    <hyperlink ref="H36" location="COCC!F300" display="Details"/>
    <hyperlink ref="H37" location="COCC!F301" display="Details"/>
    <hyperlink ref="H38" location="COCC!F302" display="Details"/>
    <hyperlink ref="H27" location="Payroll!L29" display="Details"/>
    <hyperlink ref="H29" location="'Emp. Benefits'!I27" display="Details"/>
    <hyperlink ref="H41" location="Payroll!L50" display="Details"/>
    <hyperlink ref="H42" location="'Emp. Benefits'!I38" display="Details"/>
    <hyperlink ref="H58" location="Payroll!L62" display="Details"/>
    <hyperlink ref="H59" location="'Emp. Benefits'!I49" display="Details"/>
    <hyperlink ref="H43" location="COCC!E315" display="Details"/>
    <hyperlink ref="H45:H52" location="COCC!E315" display="Details"/>
    <hyperlink ref="H45" location="COCC!E326" display="Details"/>
    <hyperlink ref="H46" location="COCC!E339" display="Details"/>
    <hyperlink ref="H47" location="COCC!E348" display="Details"/>
    <hyperlink ref="H48" location="COCC!E362" display="Details"/>
    <hyperlink ref="H49" location="COCC!E372" display="Details"/>
    <hyperlink ref="H50" location="COCC!E382" display="Details"/>
    <hyperlink ref="H51" location="COCC!E397" display="Details"/>
    <hyperlink ref="H52" location="COCC!E406" display="Details"/>
    <hyperlink ref="H60:H61" location="COCC!E315" display="Details"/>
    <hyperlink ref="H60" location="COCC!E417" display="Details"/>
    <hyperlink ref="H61" location="COCC!E427" display="Details"/>
    <hyperlink ref="H65:H68" location="COCC!E315" display="Details"/>
    <hyperlink ref="H65" location="COCC!D436" display="Details"/>
    <hyperlink ref="H66" location="COCC!E436" display="Details"/>
    <hyperlink ref="H67" location="COCC!F436" display="Details"/>
    <hyperlink ref="H68" location="COCC!G436" display="Details"/>
    <hyperlink ref="H83" location="COCC!E445" display="Details"/>
    <hyperlink ref="H84" location="COCC!E454" display="Details"/>
    <hyperlink ref="H117" location="COCC!G6" display="Return to Budget"/>
    <hyperlink ref="H178" location="COCC!G10" display="Return to Budget"/>
    <hyperlink ref="H127" location="COCC!G11" display="Return to Budget"/>
    <hyperlink ref="H138" location="COCC!G12" display="Return to Budget"/>
    <hyperlink ref="H147" location="COCC!G13" display="Return to Budget"/>
    <hyperlink ref="H189" location="COCC!G19" display="Return to Budget"/>
    <hyperlink ref="H200" location="COCC!G20" display="Return to Budget"/>
    <hyperlink ref="H235" location="COCC!G21" display="Return to Budget"/>
    <hyperlink ref="H245" location="COCC!G22" display="Return to Budget"/>
    <hyperlink ref="H261" location="COCC!G23" display="Return to Budget"/>
    <hyperlink ref="H292" location="COCC!G24" display="Return to Budget"/>
    <hyperlink ref="H303" location="COCC!G39" display="Return to Budget"/>
    <hyperlink ref="H315" location="COCC!G43" display="Return to Budget"/>
    <hyperlink ref="H326" location="COCC!F45" display="Return to Budget"/>
    <hyperlink ref="H339" location="COCC!F46" display="Return to Budget"/>
    <hyperlink ref="H348" location="COCC!F47" display="Return to Budget"/>
    <hyperlink ref="H362" location="COCC!F48" display="Return to Budget"/>
    <hyperlink ref="H372" location="COCC!F49" display="Return to Budget"/>
    <hyperlink ref="H382" location="COCC!F50" display="Return to Budget"/>
    <hyperlink ref="H397" location="COCC!F51" display="Return to Budget"/>
    <hyperlink ref="H406" location="COCC!F52" display="Return to Budget"/>
    <hyperlink ref="H417" location="COCC!G60" display="Return to Budget"/>
    <hyperlink ref="H427" location="COCC!G61" display="Return to Budget"/>
    <hyperlink ref="H436" location="COCC!G69" display="Return to Budget"/>
    <hyperlink ref="H445" location="COCC!G83" display="Return to Budget"/>
    <hyperlink ref="H454" location="COCC!G84" display="Return to Budget"/>
  </hyperlinks>
  <pageMargins left="0.7" right="0.7" top="0.75" bottom="0.75" header="0.3" footer="0.3"/>
  <pageSetup scale="59" fitToHeight="0" orientation="portrait"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7" tint="0.59999389629810485"/>
  </sheetPr>
  <dimension ref="A1:K506"/>
  <sheetViews>
    <sheetView workbookViewId="0">
      <selection activeCell="B2" sqref="B2:G2"/>
    </sheetView>
  </sheetViews>
  <sheetFormatPr defaultColWidth="9.33203125" defaultRowHeight="14.4" x14ac:dyDescent="0.3"/>
  <cols>
    <col min="1" max="1" width="9.33203125" style="458"/>
    <col min="2" max="2" width="15.5546875" style="458" customWidth="1"/>
    <col min="3" max="3" width="26.5546875" style="458" customWidth="1"/>
    <col min="4" max="4" width="10.6640625" style="458" customWidth="1"/>
    <col min="5" max="5" width="20" style="458" customWidth="1"/>
    <col min="6" max="6" width="18" style="458" customWidth="1"/>
    <col min="7" max="7" width="16.33203125" style="458" customWidth="1"/>
    <col min="8" max="16384" width="9.33203125" style="458"/>
  </cols>
  <sheetData>
    <row r="1" spans="1:8" ht="15" thickBot="1" x14ac:dyDescent="0.35">
      <c r="A1" s="458" t="s">
        <v>603</v>
      </c>
    </row>
    <row r="2" spans="1:8" ht="18" thickBot="1" x14ac:dyDescent="0.35">
      <c r="B2" s="1133" t="str">
        <f>General!C3</f>
        <v>PHA Name</v>
      </c>
      <c r="C2" s="1134"/>
      <c r="D2" s="1134"/>
      <c r="E2" s="1134"/>
      <c r="F2" s="1134"/>
      <c r="G2" s="1135"/>
    </row>
    <row r="3" spans="1:8" ht="15" thickBot="1" x14ac:dyDescent="0.35">
      <c r="B3" s="951" t="s">
        <v>6</v>
      </c>
      <c r="C3" s="1102"/>
      <c r="D3" s="459">
        <f>General!C7</f>
        <v>43100</v>
      </c>
      <c r="E3" s="460" t="s">
        <v>547</v>
      </c>
      <c r="F3" s="1120" t="str">
        <f>General!C41</f>
        <v>Program Name 1</v>
      </c>
      <c r="G3" s="1121"/>
    </row>
    <row r="4" spans="1:8" ht="20.100000000000001" customHeight="1" thickBot="1" x14ac:dyDescent="0.45">
      <c r="B4" s="461" t="s">
        <v>8</v>
      </c>
      <c r="C4" s="462"/>
      <c r="D4" s="463" t="s">
        <v>9</v>
      </c>
      <c r="E4" s="460" t="s">
        <v>548</v>
      </c>
      <c r="F4" s="1122"/>
      <c r="G4" s="1123"/>
      <c r="H4" s="464"/>
    </row>
    <row r="5" spans="1:8" ht="20.100000000000001" customHeight="1" thickBot="1" x14ac:dyDescent="0.35">
      <c r="B5" s="460" t="s">
        <v>544</v>
      </c>
      <c r="C5" s="462"/>
      <c r="D5" s="64">
        <v>0</v>
      </c>
      <c r="E5" s="465" t="s">
        <v>5</v>
      </c>
      <c r="F5" s="1124"/>
      <c r="G5" s="1125"/>
      <c r="H5" s="466"/>
    </row>
    <row r="6" spans="1:8" ht="20.100000000000001" customHeight="1" thickBot="1" x14ac:dyDescent="0.35">
      <c r="B6" s="959" t="s">
        <v>13</v>
      </c>
      <c r="C6" s="953"/>
      <c r="D6" s="467">
        <f>D5*12</f>
        <v>0</v>
      </c>
      <c r="E6" s="465" t="s">
        <v>549</v>
      </c>
      <c r="F6" s="1126">
        <v>0</v>
      </c>
      <c r="G6" s="1127"/>
      <c r="H6" s="468"/>
    </row>
    <row r="7" spans="1:8" ht="32.1" customHeight="1" x14ac:dyDescent="0.3">
      <c r="B7" s="469" t="s">
        <v>17</v>
      </c>
      <c r="C7" s="1103" t="s">
        <v>18</v>
      </c>
      <c r="D7" s="1104"/>
      <c r="E7" s="1104"/>
      <c r="F7" s="1105"/>
      <c r="G7" s="470" t="s">
        <v>199</v>
      </c>
    </row>
    <row r="8" spans="1:8" ht="14.1" customHeight="1" x14ac:dyDescent="0.3">
      <c r="B8" s="970" t="s">
        <v>22</v>
      </c>
      <c r="C8" s="971"/>
      <c r="D8" s="971"/>
      <c r="E8" s="971"/>
      <c r="F8" s="971"/>
      <c r="G8" s="972"/>
    </row>
    <row r="9" spans="1:8" ht="14.1" customHeight="1" x14ac:dyDescent="0.3">
      <c r="B9" s="471">
        <v>11220</v>
      </c>
      <c r="C9" s="1108" t="s">
        <v>23</v>
      </c>
      <c r="D9" s="1109"/>
      <c r="E9" s="1109"/>
      <c r="F9" s="1109"/>
      <c r="G9" s="197">
        <f>ROUND(E122,-1)</f>
        <v>0</v>
      </c>
      <c r="H9" s="472" t="s">
        <v>288</v>
      </c>
    </row>
    <row r="10" spans="1:8" ht="14.1" customHeight="1" x14ac:dyDescent="0.3">
      <c r="B10" s="473">
        <v>11230</v>
      </c>
      <c r="C10" s="957" t="s">
        <v>24</v>
      </c>
      <c r="D10" s="1141"/>
      <c r="E10" s="1141"/>
      <c r="F10" s="1141"/>
      <c r="G10" s="197">
        <f>ROUND(E129,-1)</f>
        <v>0</v>
      </c>
      <c r="H10" s="472" t="s">
        <v>288</v>
      </c>
    </row>
    <row r="11" spans="1:8" ht="14.1" customHeight="1" x14ac:dyDescent="0.3">
      <c r="B11" s="473">
        <v>70300</v>
      </c>
      <c r="C11" s="916" t="s">
        <v>25</v>
      </c>
      <c r="D11" s="922"/>
      <c r="E11" s="922"/>
      <c r="F11" s="922"/>
      <c r="G11" s="197">
        <f>ROUND(G9+G10,-1)</f>
        <v>0</v>
      </c>
    </row>
    <row r="12" spans="1:8" ht="14.1" customHeight="1" x14ac:dyDescent="0.3">
      <c r="B12" s="473">
        <v>70600</v>
      </c>
      <c r="C12" s="916" t="s">
        <v>541</v>
      </c>
      <c r="D12" s="922"/>
      <c r="E12" s="922"/>
      <c r="F12" s="922"/>
      <c r="G12" s="197"/>
    </row>
    <row r="13" spans="1:8" ht="14.1" customHeight="1" x14ac:dyDescent="0.3">
      <c r="B13" s="473">
        <v>70400</v>
      </c>
      <c r="C13" s="916" t="s">
        <v>30</v>
      </c>
      <c r="D13" s="922"/>
      <c r="E13" s="922"/>
      <c r="F13" s="922"/>
      <c r="G13" s="197">
        <f>ROUND(E136,-1)</f>
        <v>0</v>
      </c>
      <c r="H13" s="472" t="s">
        <v>288</v>
      </c>
    </row>
    <row r="14" spans="1:8" ht="14.1" customHeight="1" x14ac:dyDescent="0.3">
      <c r="B14" s="473">
        <v>70400</v>
      </c>
      <c r="C14" s="916" t="s">
        <v>31</v>
      </c>
      <c r="D14" s="922"/>
      <c r="E14" s="922"/>
      <c r="F14" s="922"/>
      <c r="G14" s="197">
        <f>ROUND(E143,-1)</f>
        <v>0</v>
      </c>
      <c r="H14" s="472" t="s">
        <v>288</v>
      </c>
    </row>
    <row r="15" spans="1:8" ht="14.1" customHeight="1" x14ac:dyDescent="0.3">
      <c r="B15" s="473">
        <v>70800</v>
      </c>
      <c r="C15" s="916" t="s">
        <v>529</v>
      </c>
      <c r="D15" s="922"/>
      <c r="E15" s="922"/>
      <c r="F15" s="922"/>
      <c r="G15" s="197"/>
      <c r="H15" s="472"/>
    </row>
    <row r="16" spans="1:8" ht="14.1" customHeight="1" x14ac:dyDescent="0.3">
      <c r="B16" s="473">
        <v>71100</v>
      </c>
      <c r="C16" s="916" t="s">
        <v>32</v>
      </c>
      <c r="D16" s="922"/>
      <c r="E16" s="922"/>
      <c r="F16" s="917"/>
      <c r="G16" s="197">
        <f>ROUND(E154,-1)</f>
        <v>0</v>
      </c>
      <c r="H16" s="472" t="s">
        <v>288</v>
      </c>
    </row>
    <row r="17" spans="2:8" ht="14.1" customHeight="1" x14ac:dyDescent="0.3">
      <c r="B17" s="473">
        <v>71400</v>
      </c>
      <c r="C17" s="916" t="s">
        <v>33</v>
      </c>
      <c r="D17" s="922"/>
      <c r="E17" s="922"/>
      <c r="F17" s="917"/>
      <c r="G17" s="94">
        <v>0</v>
      </c>
    </row>
    <row r="18" spans="2:8" ht="14.1" customHeight="1" x14ac:dyDescent="0.3">
      <c r="B18" s="474">
        <v>71500</v>
      </c>
      <c r="C18" s="974" t="s">
        <v>34</v>
      </c>
      <c r="D18" s="1086"/>
      <c r="E18" s="1086"/>
      <c r="F18" s="975"/>
      <c r="G18" s="94">
        <v>0</v>
      </c>
    </row>
    <row r="19" spans="2:8" ht="14.1" customHeight="1" x14ac:dyDescent="0.3">
      <c r="B19" s="474">
        <v>71500</v>
      </c>
      <c r="C19" s="916" t="s">
        <v>35</v>
      </c>
      <c r="D19" s="922"/>
      <c r="E19" s="922"/>
      <c r="F19" s="917"/>
      <c r="G19" s="197">
        <f>ROUND(E163,-1)</f>
        <v>0</v>
      </c>
      <c r="H19" s="472" t="s">
        <v>288</v>
      </c>
    </row>
    <row r="20" spans="2:8" ht="14.1" customHeight="1" x14ac:dyDescent="0.3">
      <c r="B20" s="474">
        <v>70000</v>
      </c>
      <c r="C20" s="923" t="s">
        <v>36</v>
      </c>
      <c r="D20" s="1089"/>
      <c r="E20" s="1089"/>
      <c r="F20" s="924"/>
      <c r="G20" s="59">
        <f>SUM(G11:G19)</f>
        <v>0</v>
      </c>
    </row>
    <row r="21" spans="2:8" ht="14.1" customHeight="1" x14ac:dyDescent="0.3">
      <c r="B21" s="946"/>
      <c r="C21" s="946"/>
      <c r="D21" s="946"/>
      <c r="E21" s="946"/>
      <c r="F21" s="946"/>
      <c r="G21" s="475"/>
    </row>
    <row r="22" spans="2:8" ht="14.1" customHeight="1" x14ac:dyDescent="0.3">
      <c r="B22" s="970" t="s">
        <v>37</v>
      </c>
      <c r="C22" s="971"/>
      <c r="D22" s="971"/>
      <c r="E22" s="971"/>
      <c r="F22" s="971"/>
      <c r="G22" s="972"/>
    </row>
    <row r="23" spans="2:8" ht="14.1" customHeight="1" x14ac:dyDescent="0.3">
      <c r="B23" s="476"/>
      <c r="C23" s="1115" t="s">
        <v>38</v>
      </c>
      <c r="D23" s="1115"/>
      <c r="E23" s="1115"/>
      <c r="F23" s="1115"/>
      <c r="G23" s="1116"/>
    </row>
    <row r="24" spans="2:8" ht="14.1" customHeight="1" x14ac:dyDescent="0.3">
      <c r="B24" s="477">
        <v>91100</v>
      </c>
      <c r="C24" s="974" t="s">
        <v>39</v>
      </c>
      <c r="D24" s="1086"/>
      <c r="E24" s="1086"/>
      <c r="F24" s="975"/>
      <c r="G24" s="197">
        <f>ROUND(Payroll!N20,-1)</f>
        <v>0</v>
      </c>
      <c r="H24" s="472" t="s">
        <v>288</v>
      </c>
    </row>
    <row r="25" spans="2:8" ht="14.1" customHeight="1" x14ac:dyDescent="0.3">
      <c r="B25" s="473">
        <v>91500</v>
      </c>
      <c r="C25" s="974" t="s">
        <v>40</v>
      </c>
      <c r="D25" s="1086"/>
      <c r="E25" s="1086"/>
      <c r="F25" s="975"/>
      <c r="G25" s="197">
        <f>ROUND('Emp. Benefits'!K16,-1)</f>
        <v>0</v>
      </c>
      <c r="H25" s="472" t="s">
        <v>288</v>
      </c>
    </row>
    <row r="26" spans="2:8" ht="14.1" customHeight="1" x14ac:dyDescent="0.3">
      <c r="B26" s="473">
        <v>91200</v>
      </c>
      <c r="C26" s="974" t="s">
        <v>41</v>
      </c>
      <c r="D26" s="1086"/>
      <c r="E26" s="1086"/>
      <c r="F26" s="975"/>
      <c r="G26" s="197">
        <f>ROUND(E174,-1)</f>
        <v>0</v>
      </c>
      <c r="H26" s="472" t="s">
        <v>288</v>
      </c>
    </row>
    <row r="27" spans="2:8" ht="14.1" customHeight="1" x14ac:dyDescent="0.3">
      <c r="B27" s="473">
        <v>91300</v>
      </c>
      <c r="C27" s="974" t="s">
        <v>42</v>
      </c>
      <c r="D27" s="1086"/>
      <c r="E27" s="1086"/>
      <c r="F27" s="975"/>
      <c r="G27" s="197">
        <f>ROUND(E189,-1)</f>
        <v>0</v>
      </c>
      <c r="H27" s="472" t="s">
        <v>288</v>
      </c>
    </row>
    <row r="28" spans="2:8" ht="14.1" customHeight="1" x14ac:dyDescent="0.3">
      <c r="B28" s="473">
        <v>91310</v>
      </c>
      <c r="C28" s="974" t="s">
        <v>182</v>
      </c>
      <c r="D28" s="1086"/>
      <c r="E28" s="1086"/>
      <c r="F28" s="975"/>
      <c r="G28" s="197">
        <f>ROUND(E195,-1)</f>
        <v>0</v>
      </c>
      <c r="H28" s="472" t="s">
        <v>288</v>
      </c>
    </row>
    <row r="29" spans="2:8" ht="14.1" customHeight="1" x14ac:dyDescent="0.3">
      <c r="B29" s="473">
        <v>91400</v>
      </c>
      <c r="C29" s="974" t="s">
        <v>44</v>
      </c>
      <c r="D29" s="1086"/>
      <c r="E29" s="1086"/>
      <c r="F29" s="975"/>
      <c r="G29" s="197">
        <f>ROUND(E206,-1)</f>
        <v>0</v>
      </c>
      <c r="H29" s="472" t="s">
        <v>288</v>
      </c>
    </row>
    <row r="30" spans="2:8" ht="14.1" customHeight="1" x14ac:dyDescent="0.3">
      <c r="B30" s="473">
        <v>91600</v>
      </c>
      <c r="C30" s="974" t="s">
        <v>45</v>
      </c>
      <c r="D30" s="1086"/>
      <c r="E30" s="1086"/>
      <c r="F30" s="975"/>
      <c r="G30" s="197">
        <f>ROUND(E241,-1)</f>
        <v>0</v>
      </c>
      <c r="H30" s="472" t="s">
        <v>288</v>
      </c>
    </row>
    <row r="31" spans="2:8" ht="14.1" customHeight="1" x14ac:dyDescent="0.3">
      <c r="B31" s="473">
        <v>91700</v>
      </c>
      <c r="C31" s="974" t="s">
        <v>46</v>
      </c>
      <c r="D31" s="1086"/>
      <c r="E31" s="1086"/>
      <c r="F31" s="975"/>
      <c r="G31" s="197">
        <f>ROUND(E251,-1)</f>
        <v>0</v>
      </c>
      <c r="H31" s="472" t="s">
        <v>288</v>
      </c>
    </row>
    <row r="32" spans="2:8" ht="14.1" customHeight="1" x14ac:dyDescent="0.3">
      <c r="B32" s="473">
        <v>91800</v>
      </c>
      <c r="C32" s="974" t="s">
        <v>47</v>
      </c>
      <c r="D32" s="1086"/>
      <c r="E32" s="1086"/>
      <c r="F32" s="975"/>
      <c r="G32" s="197">
        <f>ROUND(E267,-1)</f>
        <v>0</v>
      </c>
      <c r="H32" s="472" t="s">
        <v>288</v>
      </c>
    </row>
    <row r="33" spans="2:8" ht="14.1" customHeight="1" x14ac:dyDescent="0.3">
      <c r="B33" s="473">
        <v>91900</v>
      </c>
      <c r="C33" s="974" t="s">
        <v>48</v>
      </c>
      <c r="D33" s="1086"/>
      <c r="E33" s="1086"/>
      <c r="F33" s="975"/>
      <c r="G33" s="197">
        <f>ROUND(E301,-1)</f>
        <v>0</v>
      </c>
      <c r="H33" s="472" t="s">
        <v>288</v>
      </c>
    </row>
    <row r="34" spans="2:8" ht="14.1" customHeight="1" x14ac:dyDescent="0.3">
      <c r="B34" s="473">
        <v>91000</v>
      </c>
      <c r="C34" s="1112" t="s">
        <v>49</v>
      </c>
      <c r="D34" s="1113"/>
      <c r="E34" s="1113"/>
      <c r="F34" s="1114"/>
      <c r="G34" s="822">
        <f>SUM(G24:G33)</f>
        <v>0</v>
      </c>
    </row>
    <row r="35" spans="2:8" ht="14.1" customHeight="1" x14ac:dyDescent="0.3">
      <c r="B35" s="1091"/>
      <c r="C35" s="1092"/>
      <c r="D35" s="1092"/>
      <c r="E35" s="1092"/>
      <c r="F35" s="1092"/>
      <c r="G35" s="478"/>
    </row>
    <row r="36" spans="2:8" ht="14.1" customHeight="1" x14ac:dyDescent="0.3">
      <c r="B36" s="479"/>
      <c r="C36" s="914" t="s">
        <v>51</v>
      </c>
      <c r="D36" s="914"/>
      <c r="E36" s="914"/>
      <c r="F36" s="914"/>
      <c r="G36" s="915"/>
    </row>
    <row r="37" spans="2:8" ht="14.1" customHeight="1" x14ac:dyDescent="0.3">
      <c r="B37" s="473">
        <v>92100</v>
      </c>
      <c r="C37" s="916" t="s">
        <v>52</v>
      </c>
      <c r="D37" s="922"/>
      <c r="E37" s="922"/>
      <c r="F37" s="917"/>
      <c r="G37" s="197">
        <f>ROUND(Payroll!N29,-1)</f>
        <v>0</v>
      </c>
      <c r="H37" s="472" t="s">
        <v>288</v>
      </c>
    </row>
    <row r="38" spans="2:8" ht="14.1" customHeight="1" x14ac:dyDescent="0.3">
      <c r="B38" s="473">
        <v>92300</v>
      </c>
      <c r="C38" s="916" t="s">
        <v>53</v>
      </c>
      <c r="D38" s="922"/>
      <c r="E38" s="922"/>
      <c r="F38" s="917"/>
      <c r="G38" s="197">
        <f>ROUND('Emp. Benefits'!K27,-1)</f>
        <v>0</v>
      </c>
      <c r="H38" s="472" t="s">
        <v>288</v>
      </c>
    </row>
    <row r="39" spans="2:8" ht="14.1" customHeight="1" x14ac:dyDescent="0.3">
      <c r="B39" s="473">
        <v>92200</v>
      </c>
      <c r="C39" s="916" t="s">
        <v>54</v>
      </c>
      <c r="D39" s="922"/>
      <c r="E39" s="922"/>
      <c r="F39" s="917"/>
      <c r="G39" s="94">
        <v>0</v>
      </c>
    </row>
    <row r="40" spans="2:8" ht="14.1" customHeight="1" x14ac:dyDescent="0.3">
      <c r="B40" s="473">
        <v>92400</v>
      </c>
      <c r="C40" s="916" t="s">
        <v>55</v>
      </c>
      <c r="D40" s="922"/>
      <c r="E40" s="922"/>
      <c r="F40" s="917"/>
      <c r="G40" s="94">
        <v>0</v>
      </c>
    </row>
    <row r="41" spans="2:8" ht="14.1" customHeight="1" x14ac:dyDescent="0.3">
      <c r="B41" s="473">
        <v>92500</v>
      </c>
      <c r="C41" s="923" t="s">
        <v>56</v>
      </c>
      <c r="D41" s="1089"/>
      <c r="E41" s="1089"/>
      <c r="F41" s="924"/>
      <c r="G41" s="822">
        <f>SUM(G37:G40)</f>
        <v>0</v>
      </c>
    </row>
    <row r="42" spans="2:8" ht="14.1" customHeight="1" x14ac:dyDescent="0.3">
      <c r="B42" s="1091"/>
      <c r="C42" s="1092"/>
      <c r="D42" s="1092"/>
      <c r="E42" s="1092"/>
      <c r="F42" s="1092"/>
      <c r="G42" s="478"/>
    </row>
    <row r="43" spans="2:8" ht="14.1" customHeight="1" x14ac:dyDescent="0.3">
      <c r="B43" s="480"/>
      <c r="C43" s="914" t="s">
        <v>57</v>
      </c>
      <c r="D43" s="914"/>
      <c r="E43" s="914"/>
      <c r="F43" s="914"/>
      <c r="G43" s="915"/>
    </row>
    <row r="44" spans="2:8" ht="14.1" customHeight="1" x14ac:dyDescent="0.3">
      <c r="B44" s="473">
        <v>93100</v>
      </c>
      <c r="C44" s="916" t="s">
        <v>58</v>
      </c>
      <c r="D44" s="922"/>
      <c r="E44" s="922"/>
      <c r="F44" s="917"/>
      <c r="G44" s="197">
        <f t="shared" ref="G44:G49" si="0">ROUND(F306,-1)</f>
        <v>0</v>
      </c>
      <c r="H44" s="472" t="s">
        <v>288</v>
      </c>
    </row>
    <row r="45" spans="2:8" ht="14.1" customHeight="1" x14ac:dyDescent="0.3">
      <c r="B45" s="473">
        <v>93200</v>
      </c>
      <c r="C45" s="916" t="s">
        <v>59</v>
      </c>
      <c r="D45" s="922"/>
      <c r="E45" s="922"/>
      <c r="F45" s="917"/>
      <c r="G45" s="197">
        <f t="shared" si="0"/>
        <v>0</v>
      </c>
      <c r="H45" s="472" t="s">
        <v>288</v>
      </c>
    </row>
    <row r="46" spans="2:8" ht="14.1" customHeight="1" x14ac:dyDescent="0.3">
      <c r="B46" s="473">
        <v>93300</v>
      </c>
      <c r="C46" s="916" t="s">
        <v>60</v>
      </c>
      <c r="D46" s="922"/>
      <c r="E46" s="922"/>
      <c r="F46" s="917"/>
      <c r="G46" s="197">
        <f t="shared" si="0"/>
        <v>0</v>
      </c>
      <c r="H46" s="472" t="s">
        <v>288</v>
      </c>
    </row>
    <row r="47" spans="2:8" ht="14.1" customHeight="1" x14ac:dyDescent="0.3">
      <c r="B47" s="473">
        <v>93400</v>
      </c>
      <c r="C47" s="916" t="s">
        <v>61</v>
      </c>
      <c r="D47" s="922"/>
      <c r="E47" s="922"/>
      <c r="F47" s="917"/>
      <c r="G47" s="197">
        <f t="shared" si="0"/>
        <v>0</v>
      </c>
      <c r="H47" s="472" t="s">
        <v>288</v>
      </c>
    </row>
    <row r="48" spans="2:8" ht="14.1" customHeight="1" x14ac:dyDescent="0.3">
      <c r="B48" s="473">
        <v>93600</v>
      </c>
      <c r="C48" s="916" t="s">
        <v>62</v>
      </c>
      <c r="D48" s="922"/>
      <c r="E48" s="922"/>
      <c r="F48" s="917"/>
      <c r="G48" s="197">
        <f t="shared" si="0"/>
        <v>0</v>
      </c>
      <c r="H48" s="472" t="s">
        <v>288</v>
      </c>
    </row>
    <row r="49" spans="2:8" ht="14.1" customHeight="1" x14ac:dyDescent="0.3">
      <c r="B49" s="473">
        <v>93800</v>
      </c>
      <c r="C49" s="916" t="s">
        <v>63</v>
      </c>
      <c r="D49" s="922"/>
      <c r="E49" s="922"/>
      <c r="F49" s="917"/>
      <c r="G49" s="197">
        <f t="shared" si="0"/>
        <v>0</v>
      </c>
      <c r="H49" s="472" t="s">
        <v>288</v>
      </c>
    </row>
    <row r="50" spans="2:8" ht="14.1" customHeight="1" x14ac:dyDescent="0.3">
      <c r="B50" s="473">
        <v>93000</v>
      </c>
      <c r="C50" s="1093" t="s">
        <v>64</v>
      </c>
      <c r="D50" s="1093"/>
      <c r="E50" s="1093"/>
      <c r="F50" s="1093"/>
      <c r="G50" s="59">
        <f>SUM(G44:G49)</f>
        <v>0</v>
      </c>
    </row>
    <row r="51" spans="2:8" ht="14.1" customHeight="1" x14ac:dyDescent="0.3">
      <c r="B51" s="1090"/>
      <c r="C51" s="1090"/>
      <c r="D51" s="1090"/>
      <c r="E51" s="1090"/>
      <c r="F51" s="1090"/>
      <c r="G51" s="475"/>
    </row>
    <row r="52" spans="2:8" ht="14.1" customHeight="1" x14ac:dyDescent="0.3">
      <c r="B52" s="474"/>
      <c r="C52" s="1087" t="s">
        <v>65</v>
      </c>
      <c r="D52" s="1087"/>
      <c r="E52" s="1087"/>
      <c r="F52" s="1087"/>
      <c r="G52" s="1087"/>
    </row>
    <row r="53" spans="2:8" ht="14.1" customHeight="1" x14ac:dyDescent="0.3">
      <c r="B53" s="473">
        <v>94100</v>
      </c>
      <c r="C53" s="1088" t="s">
        <v>66</v>
      </c>
      <c r="D53" s="1088"/>
      <c r="E53" s="1088"/>
      <c r="F53" s="1088"/>
      <c r="G53" s="197">
        <f>ROUND(Payroll!N50,-1)</f>
        <v>0</v>
      </c>
      <c r="H53" s="472" t="s">
        <v>288</v>
      </c>
    </row>
    <row r="54" spans="2:8" ht="14.1" customHeight="1" x14ac:dyDescent="0.3">
      <c r="B54" s="473">
        <v>94500</v>
      </c>
      <c r="C54" s="916" t="s">
        <v>67</v>
      </c>
      <c r="D54" s="922"/>
      <c r="E54" s="922"/>
      <c r="F54" s="917"/>
      <c r="G54" s="197">
        <f>ROUND('Emp. Benefits'!K38,-1)</f>
        <v>0</v>
      </c>
      <c r="H54" s="472" t="s">
        <v>288</v>
      </c>
    </row>
    <row r="55" spans="2:8" ht="14.1" customHeight="1" x14ac:dyDescent="0.3">
      <c r="B55" s="473">
        <v>94200</v>
      </c>
      <c r="C55" s="916" t="s">
        <v>68</v>
      </c>
      <c r="D55" s="922"/>
      <c r="E55" s="922"/>
      <c r="F55" s="917"/>
      <c r="G55" s="197">
        <f>ROUND(E324,-1)</f>
        <v>0</v>
      </c>
      <c r="H55" s="472" t="s">
        <v>288</v>
      </c>
    </row>
    <row r="56" spans="2:8" ht="14.1" customHeight="1" x14ac:dyDescent="0.3">
      <c r="B56" s="473"/>
      <c r="C56" s="916" t="s">
        <v>69</v>
      </c>
      <c r="D56" s="922"/>
      <c r="E56" s="922"/>
      <c r="F56" s="917"/>
      <c r="G56" s="68"/>
    </row>
    <row r="57" spans="2:8" ht="14.1" customHeight="1" x14ac:dyDescent="0.3">
      <c r="B57" s="473" t="s">
        <v>70</v>
      </c>
      <c r="C57" s="916" t="s">
        <v>71</v>
      </c>
      <c r="D57" s="922"/>
      <c r="E57" s="922"/>
      <c r="F57" s="917"/>
      <c r="G57" s="197">
        <f>ROUND(E335,-1)</f>
        <v>0</v>
      </c>
      <c r="H57" s="472" t="s">
        <v>288</v>
      </c>
    </row>
    <row r="58" spans="2:8" ht="14.1" customHeight="1" x14ac:dyDescent="0.3">
      <c r="B58" s="473" t="s">
        <v>72</v>
      </c>
      <c r="C58" s="916" t="s">
        <v>73</v>
      </c>
      <c r="D58" s="922"/>
      <c r="E58" s="922"/>
      <c r="F58" s="917"/>
      <c r="G58" s="197">
        <f>ROUND(E348,-1)</f>
        <v>0</v>
      </c>
      <c r="H58" s="472" t="s">
        <v>288</v>
      </c>
    </row>
    <row r="59" spans="2:8" ht="14.1" customHeight="1" x14ac:dyDescent="0.3">
      <c r="B59" s="473" t="s">
        <v>74</v>
      </c>
      <c r="C59" s="916" t="s">
        <v>75</v>
      </c>
      <c r="D59" s="922"/>
      <c r="E59" s="922"/>
      <c r="F59" s="917"/>
      <c r="G59" s="197">
        <f>ROUND(E357,-1)</f>
        <v>0</v>
      </c>
      <c r="H59" s="472" t="s">
        <v>288</v>
      </c>
    </row>
    <row r="60" spans="2:8" ht="14.1" customHeight="1" x14ac:dyDescent="0.3">
      <c r="B60" s="473" t="s">
        <v>76</v>
      </c>
      <c r="C60" s="916" t="s">
        <v>77</v>
      </c>
      <c r="D60" s="922"/>
      <c r="E60" s="922"/>
      <c r="F60" s="917"/>
      <c r="G60" s="197">
        <f>ROUND(E367,-1)</f>
        <v>0</v>
      </c>
      <c r="H60" s="472" t="s">
        <v>288</v>
      </c>
    </row>
    <row r="61" spans="2:8" ht="14.1" customHeight="1" x14ac:dyDescent="0.3">
      <c r="B61" s="473" t="s">
        <v>78</v>
      </c>
      <c r="C61" s="916" t="s">
        <v>79</v>
      </c>
      <c r="D61" s="922"/>
      <c r="E61" s="922"/>
      <c r="F61" s="917"/>
      <c r="G61" s="197">
        <f>ROUND(E381,-1)</f>
        <v>0</v>
      </c>
      <c r="H61" s="472" t="s">
        <v>288</v>
      </c>
    </row>
    <row r="62" spans="2:8" ht="14.1" customHeight="1" x14ac:dyDescent="0.3">
      <c r="B62" s="473" t="s">
        <v>80</v>
      </c>
      <c r="C62" s="916" t="s">
        <v>81</v>
      </c>
      <c r="D62" s="922"/>
      <c r="E62" s="922"/>
      <c r="F62" s="917"/>
      <c r="G62" s="197">
        <f>ROUND(E397,-1)</f>
        <v>0</v>
      </c>
      <c r="H62" s="472" t="s">
        <v>288</v>
      </c>
    </row>
    <row r="63" spans="2:8" ht="14.1" customHeight="1" x14ac:dyDescent="0.3">
      <c r="B63" s="473" t="s">
        <v>82</v>
      </c>
      <c r="C63" s="916" t="s">
        <v>83</v>
      </c>
      <c r="D63" s="922"/>
      <c r="E63" s="922"/>
      <c r="F63" s="917"/>
      <c r="G63" s="197">
        <f>ROUND(E407,-1)</f>
        <v>0</v>
      </c>
      <c r="H63" s="472" t="s">
        <v>288</v>
      </c>
    </row>
    <row r="64" spans="2:8" ht="14.1" customHeight="1" x14ac:dyDescent="0.3">
      <c r="B64" s="473" t="s">
        <v>84</v>
      </c>
      <c r="C64" s="916" t="s">
        <v>85</v>
      </c>
      <c r="D64" s="922"/>
      <c r="E64" s="922"/>
      <c r="F64" s="917"/>
      <c r="G64" s="197">
        <f>ROUND(E417,-1)</f>
        <v>0</v>
      </c>
      <c r="H64" s="472" t="s">
        <v>288</v>
      </c>
    </row>
    <row r="65" spans="2:8" ht="14.1" customHeight="1" x14ac:dyDescent="0.3">
      <c r="B65" s="473" t="s">
        <v>86</v>
      </c>
      <c r="C65" s="916" t="s">
        <v>87</v>
      </c>
      <c r="D65" s="922"/>
      <c r="E65" s="922"/>
      <c r="F65" s="917"/>
      <c r="G65" s="197">
        <f>ROUND(E432,-1)</f>
        <v>0</v>
      </c>
      <c r="H65" s="472" t="s">
        <v>288</v>
      </c>
    </row>
    <row r="66" spans="2:8" ht="14.1" customHeight="1" x14ac:dyDescent="0.3">
      <c r="B66" s="473" t="s">
        <v>88</v>
      </c>
      <c r="C66" s="916" t="s">
        <v>89</v>
      </c>
      <c r="D66" s="922"/>
      <c r="E66" s="922"/>
      <c r="F66" s="917"/>
      <c r="G66" s="197">
        <f>ROUND(E441,-1)</f>
        <v>0</v>
      </c>
      <c r="H66" s="472" t="s">
        <v>288</v>
      </c>
    </row>
    <row r="67" spans="2:8" ht="14.1" customHeight="1" x14ac:dyDescent="0.3">
      <c r="B67" s="473" t="s">
        <v>90</v>
      </c>
      <c r="C67" s="916" t="s">
        <v>371</v>
      </c>
      <c r="D67" s="922"/>
      <c r="E67" s="922"/>
      <c r="F67" s="917"/>
      <c r="G67" s="94">
        <v>0</v>
      </c>
    </row>
    <row r="68" spans="2:8" ht="14.1" customHeight="1" x14ac:dyDescent="0.3">
      <c r="B68" s="473" t="s">
        <v>91</v>
      </c>
      <c r="C68" s="916" t="s">
        <v>92</v>
      </c>
      <c r="D68" s="922"/>
      <c r="E68" s="922"/>
      <c r="F68" s="917"/>
      <c r="G68" s="94">
        <v>0</v>
      </c>
    </row>
    <row r="69" spans="2:8" ht="14.1" customHeight="1" x14ac:dyDescent="0.3">
      <c r="B69" s="473">
        <v>94000</v>
      </c>
      <c r="C69" s="923" t="s">
        <v>93</v>
      </c>
      <c r="D69" s="1089"/>
      <c r="E69" s="1089"/>
      <c r="F69" s="924"/>
      <c r="G69" s="59">
        <f>SUM(G53:G68)</f>
        <v>0</v>
      </c>
    </row>
    <row r="70" spans="2:8" ht="14.1" customHeight="1" x14ac:dyDescent="0.3">
      <c r="B70" s="929"/>
      <c r="C70" s="946"/>
      <c r="D70" s="946"/>
      <c r="E70" s="946"/>
      <c r="F70" s="946"/>
      <c r="G70" s="475"/>
    </row>
    <row r="71" spans="2:8" ht="14.1" customHeight="1" x14ac:dyDescent="0.3">
      <c r="B71" s="78"/>
      <c r="C71" s="914" t="s">
        <v>94</v>
      </c>
      <c r="D71" s="914"/>
      <c r="E71" s="914"/>
      <c r="F71" s="914"/>
      <c r="G71" s="915"/>
    </row>
    <row r="72" spans="2:8" ht="14.1" customHeight="1" x14ac:dyDescent="0.3">
      <c r="B72" s="473">
        <v>95100</v>
      </c>
      <c r="C72" s="916" t="s">
        <v>95</v>
      </c>
      <c r="D72" s="922"/>
      <c r="E72" s="922"/>
      <c r="F72" s="917"/>
      <c r="G72" s="197">
        <f>ROUND(Payroll!N62,-1)</f>
        <v>0</v>
      </c>
      <c r="H72" s="472" t="s">
        <v>288</v>
      </c>
    </row>
    <row r="73" spans="2:8" ht="14.1" customHeight="1" x14ac:dyDescent="0.3">
      <c r="B73" s="473">
        <v>95500</v>
      </c>
      <c r="C73" s="916" t="s">
        <v>96</v>
      </c>
      <c r="D73" s="922"/>
      <c r="E73" s="922"/>
      <c r="F73" s="917"/>
      <c r="G73" s="197">
        <f>ROUND('Emp. Benefits'!K49,-1)</f>
        <v>0</v>
      </c>
      <c r="H73" s="472" t="s">
        <v>288</v>
      </c>
    </row>
    <row r="74" spans="2:8" ht="14.1" customHeight="1" x14ac:dyDescent="0.3">
      <c r="B74" s="473">
        <v>95200</v>
      </c>
      <c r="C74" s="916" t="s">
        <v>97</v>
      </c>
      <c r="D74" s="922"/>
      <c r="E74" s="922"/>
      <c r="F74" s="917"/>
      <c r="G74" s="197">
        <f>ROUND(E452,-1)</f>
        <v>0</v>
      </c>
      <c r="H74" s="472" t="s">
        <v>288</v>
      </c>
    </row>
    <row r="75" spans="2:8" ht="14.1" customHeight="1" x14ac:dyDescent="0.3">
      <c r="B75" s="473">
        <v>95300</v>
      </c>
      <c r="C75" s="916" t="s">
        <v>98</v>
      </c>
      <c r="D75" s="922"/>
      <c r="E75" s="922"/>
      <c r="F75" s="917"/>
      <c r="G75" s="197">
        <f>ROUND(E462,-1)</f>
        <v>0</v>
      </c>
      <c r="H75" s="472" t="s">
        <v>288</v>
      </c>
    </row>
    <row r="76" spans="2:8" ht="14.1" customHeight="1" x14ac:dyDescent="0.3">
      <c r="B76" s="473">
        <v>95000</v>
      </c>
      <c r="C76" s="923" t="s">
        <v>99</v>
      </c>
      <c r="D76" s="1089"/>
      <c r="E76" s="1089"/>
      <c r="F76" s="924"/>
      <c r="G76" s="59">
        <f>SUM(G72:G75)</f>
        <v>0</v>
      </c>
    </row>
    <row r="77" spans="2:8" ht="14.1" customHeight="1" x14ac:dyDescent="0.3">
      <c r="B77" s="929"/>
      <c r="C77" s="946"/>
      <c r="D77" s="946"/>
      <c r="E77" s="946"/>
      <c r="F77" s="946"/>
      <c r="G77" s="475"/>
    </row>
    <row r="78" spans="2:8" ht="14.1" customHeight="1" x14ac:dyDescent="0.3">
      <c r="B78" s="78"/>
      <c r="C78" s="914" t="s">
        <v>100</v>
      </c>
      <c r="D78" s="914"/>
      <c r="E78" s="914"/>
      <c r="F78" s="914"/>
      <c r="G78" s="915"/>
    </row>
    <row r="79" spans="2:8" ht="14.1" customHeight="1" x14ac:dyDescent="0.3">
      <c r="B79" s="76">
        <v>96110</v>
      </c>
      <c r="C79" s="916" t="s">
        <v>101</v>
      </c>
      <c r="D79" s="922"/>
      <c r="E79" s="922"/>
      <c r="F79" s="917"/>
      <c r="G79" s="197">
        <f>ROUND(D471,-1)</f>
        <v>0</v>
      </c>
      <c r="H79" s="472" t="s">
        <v>288</v>
      </c>
    </row>
    <row r="80" spans="2:8" ht="14.1" customHeight="1" x14ac:dyDescent="0.3">
      <c r="B80" s="78">
        <v>96120</v>
      </c>
      <c r="C80" s="916" t="s">
        <v>102</v>
      </c>
      <c r="D80" s="922"/>
      <c r="E80" s="922"/>
      <c r="F80" s="917"/>
      <c r="G80" s="197">
        <f>ROUND(E471,-1)</f>
        <v>0</v>
      </c>
      <c r="H80" s="472" t="s">
        <v>288</v>
      </c>
    </row>
    <row r="81" spans="2:8" ht="14.1" customHeight="1" x14ac:dyDescent="0.3">
      <c r="B81" s="78">
        <v>96130</v>
      </c>
      <c r="C81" s="916" t="s">
        <v>103</v>
      </c>
      <c r="D81" s="922"/>
      <c r="E81" s="922"/>
      <c r="F81" s="917"/>
      <c r="G81" s="197">
        <f>ROUND(F471,-1)</f>
        <v>0</v>
      </c>
      <c r="H81" s="472" t="s">
        <v>288</v>
      </c>
    </row>
    <row r="82" spans="2:8" ht="14.1" customHeight="1" x14ac:dyDescent="0.3">
      <c r="B82" s="78">
        <v>96140</v>
      </c>
      <c r="C82" s="916" t="s">
        <v>104</v>
      </c>
      <c r="D82" s="922"/>
      <c r="E82" s="922"/>
      <c r="F82" s="917"/>
      <c r="G82" s="197">
        <f>ROUND(G471,-1)</f>
        <v>0</v>
      </c>
      <c r="H82" s="472" t="s">
        <v>288</v>
      </c>
    </row>
    <row r="83" spans="2:8" ht="14.1" customHeight="1" x14ac:dyDescent="0.3">
      <c r="B83" s="78">
        <v>96100</v>
      </c>
      <c r="C83" s="923" t="s">
        <v>105</v>
      </c>
      <c r="D83" s="1089"/>
      <c r="E83" s="1089"/>
      <c r="F83" s="924"/>
      <c r="G83" s="59">
        <f>SUM(G79:G82)</f>
        <v>0</v>
      </c>
    </row>
    <row r="84" spans="2:8" ht="14.1" customHeight="1" x14ac:dyDescent="0.3">
      <c r="B84" s="929"/>
      <c r="C84" s="946"/>
      <c r="D84" s="946"/>
      <c r="E84" s="946"/>
      <c r="F84" s="946"/>
      <c r="G84" s="475"/>
    </row>
    <row r="85" spans="2:8" ht="14.1" customHeight="1" x14ac:dyDescent="0.3">
      <c r="B85" s="476"/>
      <c r="C85" s="914" t="s">
        <v>106</v>
      </c>
      <c r="D85" s="914"/>
      <c r="E85" s="914"/>
      <c r="F85" s="914"/>
      <c r="G85" s="915"/>
    </row>
    <row r="86" spans="2:8" ht="14.1" customHeight="1" x14ac:dyDescent="0.3">
      <c r="B86" s="473">
        <v>96200</v>
      </c>
      <c r="C86" s="916" t="s">
        <v>107</v>
      </c>
      <c r="D86" s="922"/>
      <c r="E86" s="922"/>
      <c r="F86" s="917"/>
      <c r="G86" s="67">
        <v>0</v>
      </c>
    </row>
    <row r="87" spans="2:8" ht="14.1" customHeight="1" x14ac:dyDescent="0.3">
      <c r="B87" s="473">
        <v>96210</v>
      </c>
      <c r="C87" s="916" t="s">
        <v>108</v>
      </c>
      <c r="D87" s="922"/>
      <c r="E87" s="922"/>
      <c r="F87" s="917"/>
      <c r="G87" s="67">
        <v>0</v>
      </c>
    </row>
    <row r="88" spans="2:8" ht="14.1" customHeight="1" x14ac:dyDescent="0.3">
      <c r="B88" s="473">
        <v>96300</v>
      </c>
      <c r="C88" s="916" t="s">
        <v>109</v>
      </c>
      <c r="D88" s="922"/>
      <c r="E88" s="922"/>
      <c r="F88" s="917"/>
      <c r="G88" s="94"/>
      <c r="H88" s="472"/>
    </row>
    <row r="89" spans="2:8" ht="14.1" customHeight="1" x14ac:dyDescent="0.3">
      <c r="B89" s="473">
        <v>96400</v>
      </c>
      <c r="C89" s="916" t="s">
        <v>110</v>
      </c>
      <c r="D89" s="922"/>
      <c r="E89" s="922"/>
      <c r="F89" s="917"/>
      <c r="G89" s="197">
        <f>ROUND(E479,-1)</f>
        <v>0</v>
      </c>
      <c r="H89" s="472" t="s">
        <v>288</v>
      </c>
    </row>
    <row r="90" spans="2:8" ht="14.1" customHeight="1" x14ac:dyDescent="0.3">
      <c r="B90" s="473">
        <v>96800</v>
      </c>
      <c r="C90" s="916" t="s">
        <v>111</v>
      </c>
      <c r="D90" s="922"/>
      <c r="E90" s="922"/>
      <c r="F90" s="917"/>
      <c r="G90" s="481"/>
    </row>
    <row r="91" spans="2:8" ht="14.1" customHeight="1" x14ac:dyDescent="0.3">
      <c r="B91" s="482">
        <v>96000</v>
      </c>
      <c r="C91" s="923" t="s">
        <v>112</v>
      </c>
      <c r="D91" s="1089"/>
      <c r="E91" s="1089"/>
      <c r="F91" s="924"/>
      <c r="G91" s="84">
        <f>SUM(G86:G90)</f>
        <v>0</v>
      </c>
    </row>
    <row r="92" spans="2:8" ht="14.1" customHeight="1" x14ac:dyDescent="0.3">
      <c r="B92" s="1139"/>
      <c r="C92" s="929"/>
      <c r="D92" s="929"/>
      <c r="E92" s="929"/>
      <c r="F92" s="929"/>
      <c r="G92" s="1140"/>
    </row>
    <row r="93" spans="2:8" ht="14.1" customHeight="1" x14ac:dyDescent="0.3">
      <c r="B93" s="483"/>
      <c r="C93" s="914" t="s">
        <v>177</v>
      </c>
      <c r="D93" s="914"/>
      <c r="E93" s="914"/>
      <c r="F93" s="914"/>
      <c r="G93" s="914"/>
    </row>
    <row r="94" spans="2:8" ht="14.1" customHeight="1" x14ac:dyDescent="0.3">
      <c r="B94" s="473">
        <v>97300</v>
      </c>
      <c r="C94" s="916" t="s">
        <v>177</v>
      </c>
      <c r="D94" s="922"/>
      <c r="E94" s="922"/>
      <c r="F94" s="917">
        <v>0</v>
      </c>
      <c r="G94" s="67">
        <v>0</v>
      </c>
    </row>
    <row r="95" spans="2:8" ht="14.1" customHeight="1" x14ac:dyDescent="0.3">
      <c r="B95" s="482"/>
      <c r="C95" s="1136" t="s">
        <v>608</v>
      </c>
      <c r="D95" s="1137"/>
      <c r="E95" s="1137"/>
      <c r="F95" s="1138"/>
      <c r="G95" s="84">
        <f>SUM(G94)</f>
        <v>0</v>
      </c>
    </row>
    <row r="96" spans="2:8" ht="14.1" customHeight="1" x14ac:dyDescent="0.3">
      <c r="B96" s="929"/>
      <c r="C96" s="929"/>
      <c r="D96" s="929"/>
      <c r="E96" s="929"/>
      <c r="F96" s="929"/>
    </row>
    <row r="97" spans="2:8" ht="14.1" customHeight="1" x14ac:dyDescent="0.3">
      <c r="B97" s="74">
        <v>96900</v>
      </c>
      <c r="C97" s="923" t="s">
        <v>113</v>
      </c>
      <c r="D97" s="1089"/>
      <c r="E97" s="1089"/>
      <c r="F97" s="924"/>
      <c r="G97" s="84">
        <f>G91+G83+G76+G69+G50+G41+G34+G95</f>
        <v>0</v>
      </c>
    </row>
    <row r="98" spans="2:8" ht="14.1" customHeight="1" x14ac:dyDescent="0.3">
      <c r="B98" s="929"/>
      <c r="C98" s="929"/>
      <c r="D98" s="929"/>
      <c r="E98" s="929"/>
      <c r="F98" s="929"/>
    </row>
    <row r="99" spans="2:8" ht="14.1" customHeight="1" x14ac:dyDescent="0.3">
      <c r="B99" s="76">
        <v>97000</v>
      </c>
      <c r="C99" s="923" t="s">
        <v>114</v>
      </c>
      <c r="D99" s="1089"/>
      <c r="E99" s="1089"/>
      <c r="F99" s="924"/>
      <c r="G99" s="84">
        <f>G20-G97</f>
        <v>0</v>
      </c>
    </row>
    <row r="100" spans="2:8" ht="14.1" customHeight="1" x14ac:dyDescent="0.3">
      <c r="B100" s="929"/>
      <c r="C100" s="946"/>
      <c r="D100" s="946"/>
      <c r="E100" s="946"/>
      <c r="F100" s="946"/>
      <c r="G100" s="475"/>
    </row>
    <row r="101" spans="2:8" ht="14.1" customHeight="1" x14ac:dyDescent="0.3">
      <c r="B101" s="78"/>
      <c r="C101" s="914" t="s">
        <v>115</v>
      </c>
      <c r="D101" s="914"/>
      <c r="E101" s="914"/>
      <c r="F101" s="914"/>
      <c r="G101" s="915"/>
    </row>
    <row r="102" spans="2:8" ht="14.1" customHeight="1" x14ac:dyDescent="0.3">
      <c r="B102" s="473">
        <v>10010</v>
      </c>
      <c r="C102" s="916" t="s">
        <v>116</v>
      </c>
      <c r="D102" s="922"/>
      <c r="E102" s="922"/>
      <c r="F102" s="917"/>
      <c r="G102" s="94"/>
      <c r="H102" s="472"/>
    </row>
    <row r="103" spans="2:8" ht="14.1" customHeight="1" x14ac:dyDescent="0.3">
      <c r="B103" s="473">
        <v>10020</v>
      </c>
      <c r="C103" s="916" t="s">
        <v>117</v>
      </c>
      <c r="D103" s="922"/>
      <c r="E103" s="922"/>
      <c r="F103" s="917"/>
      <c r="G103" s="67"/>
      <c r="H103" s="472"/>
    </row>
    <row r="104" spans="2:8" ht="14.1" customHeight="1" x14ac:dyDescent="0.3">
      <c r="B104" s="473" t="s">
        <v>119</v>
      </c>
      <c r="C104" s="916" t="s">
        <v>120</v>
      </c>
      <c r="D104" s="922"/>
      <c r="E104" s="922"/>
      <c r="F104" s="917"/>
      <c r="G104" s="197">
        <f>ROUND((E482*-1),-1)</f>
        <v>0</v>
      </c>
      <c r="H104" s="472" t="s">
        <v>288</v>
      </c>
    </row>
    <row r="105" spans="2:8" ht="14.1" customHeight="1" x14ac:dyDescent="0.3">
      <c r="B105" s="473">
        <v>97100</v>
      </c>
      <c r="C105" s="916" t="s">
        <v>121</v>
      </c>
      <c r="D105" s="922"/>
      <c r="E105" s="922"/>
      <c r="F105" s="917"/>
      <c r="G105" s="197">
        <f>ROUND(E491,-1)*-1</f>
        <v>0</v>
      </c>
      <c r="H105" s="472" t="s">
        <v>288</v>
      </c>
    </row>
    <row r="106" spans="2:8" ht="14.1" customHeight="1" x14ac:dyDescent="0.3">
      <c r="B106" s="474"/>
      <c r="C106" s="916" t="s">
        <v>122</v>
      </c>
      <c r="D106" s="922"/>
      <c r="E106" s="922"/>
      <c r="F106" s="917"/>
      <c r="G106" s="197">
        <f>ROUND(E500,-1)*-1</f>
        <v>0</v>
      </c>
      <c r="H106" s="472" t="s">
        <v>288</v>
      </c>
    </row>
    <row r="107" spans="2:8" ht="14.1" customHeight="1" x14ac:dyDescent="0.3">
      <c r="B107" s="474"/>
      <c r="C107" s="916" t="s">
        <v>546</v>
      </c>
      <c r="D107" s="922"/>
      <c r="E107" s="922"/>
      <c r="F107" s="917"/>
      <c r="G107" s="197">
        <f>ROUND((E503*-1),-1)</f>
        <v>0</v>
      </c>
      <c r="H107" s="472" t="s">
        <v>288</v>
      </c>
    </row>
    <row r="108" spans="2:8" ht="14.1" customHeight="1" x14ac:dyDescent="0.3">
      <c r="B108" s="474"/>
      <c r="C108" s="916" t="s">
        <v>621</v>
      </c>
      <c r="D108" s="922"/>
      <c r="E108" s="922"/>
      <c r="F108" s="917"/>
      <c r="G108" s="67">
        <v>0</v>
      </c>
    </row>
    <row r="109" spans="2:8" ht="14.1" customHeight="1" x14ac:dyDescent="0.3">
      <c r="B109" s="474"/>
      <c r="C109" s="923" t="s">
        <v>123</v>
      </c>
      <c r="D109" s="1089"/>
      <c r="E109" s="1089"/>
      <c r="F109" s="924"/>
      <c r="G109" s="59">
        <f>SUM(G102:G108)</f>
        <v>0</v>
      </c>
    </row>
    <row r="110" spans="2:8" ht="14.1" customHeight="1" x14ac:dyDescent="0.3">
      <c r="B110" s="929"/>
      <c r="C110" s="929"/>
      <c r="D110" s="929"/>
      <c r="E110" s="929"/>
      <c r="F110" s="929"/>
      <c r="G110" s="929"/>
      <c r="H110" s="484"/>
    </row>
    <row r="111" spans="2:8" ht="14.1" customHeight="1" x14ac:dyDescent="0.3">
      <c r="B111" s="78">
        <v>10000</v>
      </c>
      <c r="C111" s="923" t="s">
        <v>180</v>
      </c>
      <c r="D111" s="1089"/>
      <c r="E111" s="1089"/>
      <c r="F111" s="924"/>
      <c r="G111" s="84">
        <f>G109+G99</f>
        <v>0</v>
      </c>
    </row>
    <row r="112" spans="2:8" ht="54.6" customHeight="1" x14ac:dyDescent="0.3">
      <c r="B112" s="1128"/>
      <c r="C112" s="1128"/>
      <c r="D112" s="1128"/>
      <c r="E112" s="1128"/>
      <c r="F112" s="1128"/>
      <c r="G112" s="1128"/>
    </row>
    <row r="113" spans="2:8" ht="21" x14ac:dyDescent="0.3">
      <c r="B113" s="1065" t="s">
        <v>400</v>
      </c>
      <c r="C113" s="1066"/>
      <c r="D113" s="1066"/>
      <c r="E113" s="1066"/>
      <c r="F113" s="1066"/>
      <c r="G113" s="1067"/>
    </row>
    <row r="114" spans="2:8" x14ac:dyDescent="0.3">
      <c r="B114" s="1059"/>
      <c r="C114" s="1059"/>
      <c r="D114" s="1059"/>
      <c r="E114" s="1059"/>
      <c r="F114" s="1059"/>
      <c r="G114" s="1059"/>
    </row>
    <row r="115" spans="2:8" x14ac:dyDescent="0.3">
      <c r="B115" s="1060" t="s">
        <v>216</v>
      </c>
      <c r="C115" s="1061"/>
      <c r="D115" s="1061"/>
      <c r="E115" s="1061"/>
      <c r="F115" s="1063" t="s">
        <v>394</v>
      </c>
      <c r="G115" s="1064"/>
    </row>
    <row r="116" spans="2:8" x14ac:dyDescent="0.3">
      <c r="B116" s="553" t="s">
        <v>255</v>
      </c>
      <c r="C116" s="554"/>
      <c r="D116" s="554"/>
      <c r="E116" s="422">
        <v>0</v>
      </c>
      <c r="F116" s="993"/>
      <c r="G116" s="994"/>
    </row>
    <row r="117" spans="2:8" x14ac:dyDescent="0.3">
      <c r="B117" s="553"/>
      <c r="C117" s="554"/>
      <c r="D117" s="554"/>
      <c r="E117" s="555"/>
      <c r="F117" s="982"/>
      <c r="G117" s="983"/>
    </row>
    <row r="118" spans="2:8" x14ac:dyDescent="0.3">
      <c r="B118" s="553" t="s">
        <v>256</v>
      </c>
      <c r="C118" s="554"/>
      <c r="D118" s="556">
        <f>(D5*12)*F6</f>
        <v>0</v>
      </c>
      <c r="E118" s="557">
        <f>D118*E116</f>
        <v>0</v>
      </c>
      <c r="F118" s="982"/>
      <c r="G118" s="983"/>
    </row>
    <row r="119" spans="2:8" x14ac:dyDescent="0.3">
      <c r="B119" s="553"/>
      <c r="C119" s="554"/>
      <c r="D119" s="554"/>
      <c r="E119" s="555"/>
      <c r="F119" s="982"/>
      <c r="G119" s="983"/>
    </row>
    <row r="120" spans="2:8" x14ac:dyDescent="0.3">
      <c r="B120" s="558" t="s">
        <v>257</v>
      </c>
      <c r="C120" s="413"/>
      <c r="D120" s="554"/>
      <c r="E120" s="418">
        <v>0</v>
      </c>
      <c r="F120" s="982"/>
      <c r="G120" s="983"/>
    </row>
    <row r="121" spans="2:8" x14ac:dyDescent="0.3">
      <c r="B121" s="553"/>
      <c r="C121" s="554"/>
      <c r="D121" s="554"/>
      <c r="E121" s="555"/>
      <c r="F121" s="982"/>
      <c r="G121" s="983"/>
    </row>
    <row r="122" spans="2:8" ht="15.6" x14ac:dyDescent="0.3">
      <c r="B122" s="559" t="s">
        <v>395</v>
      </c>
      <c r="C122" s="560"/>
      <c r="D122" s="560"/>
      <c r="E122" s="561">
        <f>E120+E118</f>
        <v>0</v>
      </c>
      <c r="F122" s="1002"/>
      <c r="G122" s="1003"/>
      <c r="H122" s="472" t="s">
        <v>413</v>
      </c>
    </row>
    <row r="123" spans="2:8" x14ac:dyDescent="0.3">
      <c r="B123" s="1059"/>
      <c r="C123" s="1059"/>
      <c r="D123" s="1059"/>
      <c r="E123" s="1059"/>
      <c r="F123" s="1059"/>
      <c r="G123" s="1059"/>
    </row>
    <row r="124" spans="2:8" x14ac:dyDescent="0.3">
      <c r="B124" s="1060" t="s">
        <v>217</v>
      </c>
      <c r="C124" s="1061"/>
      <c r="D124" s="1061"/>
      <c r="E124" s="1062"/>
      <c r="F124" s="1063" t="s">
        <v>394</v>
      </c>
      <c r="G124" s="1064"/>
    </row>
    <row r="125" spans="2:8" x14ac:dyDescent="0.3">
      <c r="B125" s="553" t="s">
        <v>258</v>
      </c>
      <c r="C125" s="554"/>
      <c r="D125" s="562">
        <f>(D5*12)-D118</f>
        <v>0</v>
      </c>
      <c r="E125" s="557">
        <f>D125*E116*(-1)</f>
        <v>0</v>
      </c>
      <c r="F125" s="993"/>
      <c r="G125" s="994"/>
    </row>
    <row r="126" spans="2:8" x14ac:dyDescent="0.3">
      <c r="B126" s="553"/>
      <c r="C126" s="554"/>
      <c r="D126" s="554"/>
      <c r="E126" s="555"/>
      <c r="F126" s="982"/>
      <c r="G126" s="983"/>
    </row>
    <row r="127" spans="2:8" x14ac:dyDescent="0.3">
      <c r="B127" s="558" t="s">
        <v>257</v>
      </c>
      <c r="C127" s="413"/>
      <c r="D127" s="563"/>
      <c r="E127" s="414">
        <v>0</v>
      </c>
      <c r="F127" s="982"/>
      <c r="G127" s="983"/>
    </row>
    <row r="128" spans="2:8" x14ac:dyDescent="0.3">
      <c r="B128" s="553"/>
      <c r="C128" s="554"/>
      <c r="D128" s="564"/>
      <c r="E128" s="555"/>
      <c r="F128" s="982"/>
      <c r="G128" s="983"/>
    </row>
    <row r="129" spans="2:9" ht="15.6" x14ac:dyDescent="0.3">
      <c r="B129" s="559" t="s">
        <v>259</v>
      </c>
      <c r="C129" s="560"/>
      <c r="D129" s="565"/>
      <c r="E129" s="561">
        <f>SUM(E125:E128)</f>
        <v>0</v>
      </c>
      <c r="F129" s="1002"/>
      <c r="G129" s="1003"/>
      <c r="H129" s="472" t="s">
        <v>413</v>
      </c>
    </row>
    <row r="130" spans="2:9" x14ac:dyDescent="0.3">
      <c r="B130" s="1059"/>
      <c r="C130" s="1059"/>
      <c r="D130" s="1059"/>
      <c r="E130" s="1059"/>
      <c r="F130" s="1059"/>
      <c r="G130" s="1059"/>
    </row>
    <row r="131" spans="2:9" x14ac:dyDescent="0.3">
      <c r="B131" s="1060" t="s">
        <v>30</v>
      </c>
      <c r="C131" s="1061"/>
      <c r="D131" s="1061"/>
      <c r="E131" s="1061"/>
      <c r="F131" s="1063" t="s">
        <v>394</v>
      </c>
      <c r="G131" s="1064"/>
    </row>
    <row r="132" spans="2:9" ht="31.5" customHeight="1" x14ac:dyDescent="0.3">
      <c r="B132" s="1080" t="s">
        <v>398</v>
      </c>
      <c r="C132" s="1081"/>
      <c r="D132" s="418">
        <v>0</v>
      </c>
      <c r="E132" s="557">
        <f>D132*12</f>
        <v>0</v>
      </c>
      <c r="F132" s="993"/>
      <c r="G132" s="994"/>
    </row>
    <row r="133" spans="2:9" x14ac:dyDescent="0.3">
      <c r="B133" s="553"/>
      <c r="C133" s="554"/>
      <c r="D133" s="554"/>
      <c r="E133" s="555"/>
      <c r="F133" s="982"/>
      <c r="G133" s="983"/>
      <c r="I133" s="1"/>
    </row>
    <row r="134" spans="2:9" x14ac:dyDescent="0.3">
      <c r="B134" s="558" t="s">
        <v>257</v>
      </c>
      <c r="C134" s="413"/>
      <c r="D134" s="554"/>
      <c r="E134" s="418">
        <v>0</v>
      </c>
      <c r="F134" s="982"/>
      <c r="G134" s="983"/>
    </row>
    <row r="135" spans="2:9" x14ac:dyDescent="0.3">
      <c r="B135" s="553"/>
      <c r="C135" s="554"/>
      <c r="D135" s="554"/>
      <c r="E135" s="555"/>
      <c r="F135" s="982"/>
      <c r="G135" s="983"/>
    </row>
    <row r="136" spans="2:9" ht="15.6" x14ac:dyDescent="0.3">
      <c r="B136" s="559" t="s">
        <v>399</v>
      </c>
      <c r="C136" s="560"/>
      <c r="D136" s="560"/>
      <c r="E136" s="561">
        <f>SUM(E132:E134)</f>
        <v>0</v>
      </c>
      <c r="F136" s="1002"/>
      <c r="G136" s="1003"/>
      <c r="H136" s="472" t="s">
        <v>413</v>
      </c>
    </row>
    <row r="137" spans="2:9" ht="16.2" customHeight="1" x14ac:dyDescent="0.3">
      <c r="B137" s="1094"/>
      <c r="C137" s="1094"/>
      <c r="D137" s="1094"/>
      <c r="E137" s="1094"/>
      <c r="F137" s="1094"/>
      <c r="G137" s="1094"/>
    </row>
    <row r="138" spans="2:9" x14ac:dyDescent="0.3">
      <c r="B138" s="1060" t="s">
        <v>401</v>
      </c>
      <c r="C138" s="1061"/>
      <c r="D138" s="1061"/>
      <c r="E138" s="1061"/>
      <c r="F138" s="1063" t="s">
        <v>394</v>
      </c>
      <c r="G138" s="1064"/>
    </row>
    <row r="139" spans="2:9" x14ac:dyDescent="0.3">
      <c r="B139" s="1080" t="s">
        <v>403</v>
      </c>
      <c r="C139" s="1081"/>
      <c r="D139" s="418">
        <v>0</v>
      </c>
      <c r="E139" s="557">
        <f>D139*12</f>
        <v>0</v>
      </c>
      <c r="F139" s="993"/>
      <c r="G139" s="994"/>
    </row>
    <row r="140" spans="2:9" x14ac:dyDescent="0.3">
      <c r="B140" s="553"/>
      <c r="C140" s="554"/>
      <c r="D140" s="554"/>
      <c r="E140" s="555"/>
      <c r="F140" s="982"/>
      <c r="G140" s="983"/>
    </row>
    <row r="141" spans="2:9" x14ac:dyDescent="0.3">
      <c r="B141" s="558" t="s">
        <v>257</v>
      </c>
      <c r="C141" s="413"/>
      <c r="D141" s="554"/>
      <c r="E141" s="418">
        <v>0</v>
      </c>
      <c r="F141" s="982"/>
      <c r="G141" s="983"/>
    </row>
    <row r="142" spans="2:9" x14ac:dyDescent="0.3">
      <c r="B142" s="553"/>
      <c r="C142" s="554"/>
      <c r="D142" s="554"/>
      <c r="E142" s="555"/>
      <c r="F142" s="982"/>
      <c r="G142" s="983"/>
    </row>
    <row r="143" spans="2:9" ht="15.6" x14ac:dyDescent="0.3">
      <c r="B143" s="559" t="s">
        <v>402</v>
      </c>
      <c r="C143" s="560"/>
      <c r="D143" s="560"/>
      <c r="E143" s="561">
        <f>SUM(E139:E141)</f>
        <v>0</v>
      </c>
      <c r="F143" s="1002"/>
      <c r="G143" s="1003"/>
      <c r="H143" s="472" t="s">
        <v>413</v>
      </c>
    </row>
    <row r="144" spans="2:9" ht="16.2" customHeight="1" x14ac:dyDescent="0.3">
      <c r="B144" s="1094"/>
      <c r="C144" s="1094"/>
      <c r="D144" s="1094"/>
      <c r="E144" s="1094"/>
      <c r="F144" s="1094"/>
      <c r="G144" s="1094"/>
    </row>
    <row r="145" spans="2:8" x14ac:dyDescent="0.3">
      <c r="B145" s="1060" t="s">
        <v>32</v>
      </c>
      <c r="C145" s="1061"/>
      <c r="D145" s="1061"/>
      <c r="E145" s="1062"/>
      <c r="F145" s="1063" t="s">
        <v>394</v>
      </c>
      <c r="G145" s="1064"/>
    </row>
    <row r="146" spans="2:8" x14ac:dyDescent="0.3">
      <c r="B146" s="1068" t="s">
        <v>429</v>
      </c>
      <c r="C146" s="1069"/>
      <c r="D146" s="566"/>
      <c r="E146" s="416">
        <v>0</v>
      </c>
      <c r="F146" s="993"/>
      <c r="G146" s="994"/>
    </row>
    <row r="147" spans="2:8" x14ac:dyDescent="0.3">
      <c r="B147" s="567"/>
      <c r="C147" s="568"/>
      <c r="D147" s="566"/>
      <c r="E147" s="566"/>
      <c r="F147" s="982"/>
      <c r="G147" s="983"/>
    </row>
    <row r="148" spans="2:8" x14ac:dyDescent="0.3">
      <c r="B148" s="569" t="s">
        <v>405</v>
      </c>
      <c r="C148" s="568"/>
      <c r="D148" s="566"/>
      <c r="E148" s="570">
        <f>General!C15</f>
        <v>0</v>
      </c>
      <c r="F148" s="982"/>
      <c r="G148" s="983"/>
    </row>
    <row r="149" spans="2:8" x14ac:dyDescent="0.3">
      <c r="B149" s="553"/>
      <c r="C149" s="554"/>
      <c r="D149" s="554"/>
      <c r="E149" s="555"/>
      <c r="F149" s="982"/>
      <c r="G149" s="983"/>
    </row>
    <row r="150" spans="2:8" x14ac:dyDescent="0.3">
      <c r="B150" s="553" t="s">
        <v>404</v>
      </c>
      <c r="C150" s="554"/>
      <c r="D150" s="554"/>
      <c r="E150" s="557">
        <f>E146*E148</f>
        <v>0</v>
      </c>
      <c r="F150" s="982"/>
      <c r="G150" s="983"/>
    </row>
    <row r="151" spans="2:8" ht="15.6" x14ac:dyDescent="0.3">
      <c r="B151" s="553"/>
      <c r="C151" s="563"/>
      <c r="D151" s="554"/>
      <c r="E151" s="571"/>
      <c r="F151" s="982"/>
      <c r="G151" s="983"/>
    </row>
    <row r="152" spans="2:8" x14ac:dyDescent="0.3">
      <c r="B152" s="558" t="s">
        <v>257</v>
      </c>
      <c r="C152" s="413"/>
      <c r="D152" s="554"/>
      <c r="E152" s="417">
        <v>0</v>
      </c>
      <c r="F152" s="982"/>
      <c r="G152" s="983"/>
    </row>
    <row r="153" spans="2:8" x14ac:dyDescent="0.3">
      <c r="B153" s="553"/>
      <c r="C153" s="554"/>
      <c r="D153" s="554"/>
      <c r="E153" s="555"/>
      <c r="F153" s="982"/>
      <c r="G153" s="983"/>
    </row>
    <row r="154" spans="2:8" ht="15.6" x14ac:dyDescent="0.3">
      <c r="B154" s="559" t="s">
        <v>407</v>
      </c>
      <c r="C154" s="560"/>
      <c r="D154" s="560"/>
      <c r="E154" s="561">
        <f>E152+E150</f>
        <v>0</v>
      </c>
      <c r="F154" s="1027"/>
      <c r="G154" s="1028"/>
      <c r="H154" s="472" t="s">
        <v>413</v>
      </c>
    </row>
    <row r="155" spans="2:8" ht="16.2" customHeight="1" x14ac:dyDescent="0.3">
      <c r="B155" s="1094"/>
      <c r="C155" s="1094"/>
      <c r="D155" s="1094"/>
      <c r="E155" s="1094"/>
      <c r="F155" s="1094"/>
      <c r="G155" s="1094"/>
    </row>
    <row r="156" spans="2:8" x14ac:dyDescent="0.3">
      <c r="B156" s="1060" t="s">
        <v>35</v>
      </c>
      <c r="C156" s="1061"/>
      <c r="D156" s="1061"/>
      <c r="E156" s="1062"/>
      <c r="F156" s="1063" t="s">
        <v>394</v>
      </c>
      <c r="G156" s="1064"/>
    </row>
    <row r="157" spans="2:8" x14ac:dyDescent="0.3">
      <c r="B157" s="1095" t="s">
        <v>700</v>
      </c>
      <c r="C157" s="1096"/>
      <c r="D157" s="1097"/>
      <c r="E157" s="418">
        <v>0</v>
      </c>
      <c r="F157" s="993"/>
      <c r="G157" s="994"/>
    </row>
    <row r="158" spans="2:8" x14ac:dyDescent="0.3">
      <c r="B158" s="1095" t="s">
        <v>408</v>
      </c>
      <c r="C158" s="1096"/>
      <c r="D158" s="1097"/>
      <c r="E158" s="418">
        <v>0</v>
      </c>
      <c r="F158" s="982"/>
      <c r="G158" s="983"/>
    </row>
    <row r="159" spans="2:8" x14ac:dyDescent="0.3">
      <c r="B159" s="1095" t="s">
        <v>409</v>
      </c>
      <c r="C159" s="1096"/>
      <c r="D159" s="1097"/>
      <c r="E159" s="418">
        <v>0</v>
      </c>
      <c r="F159" s="982"/>
      <c r="G159" s="983"/>
    </row>
    <row r="160" spans="2:8" x14ac:dyDescent="0.3">
      <c r="B160" s="1095" t="s">
        <v>410</v>
      </c>
      <c r="C160" s="1096"/>
      <c r="D160" s="1097"/>
      <c r="E160" s="418">
        <v>0</v>
      </c>
      <c r="F160" s="982"/>
      <c r="G160" s="983"/>
    </row>
    <row r="161" spans="1:8" x14ac:dyDescent="0.3">
      <c r="B161" s="1095" t="s">
        <v>411</v>
      </c>
      <c r="C161" s="1096"/>
      <c r="D161" s="1097"/>
      <c r="E161" s="418">
        <v>0</v>
      </c>
      <c r="F161" s="982"/>
      <c r="G161" s="983"/>
    </row>
    <row r="162" spans="1:8" x14ac:dyDescent="0.3">
      <c r="B162" s="553"/>
      <c r="C162" s="554"/>
      <c r="D162" s="554"/>
      <c r="E162" s="555"/>
      <c r="F162" s="982"/>
      <c r="G162" s="983"/>
    </row>
    <row r="163" spans="1:8" ht="15.6" x14ac:dyDescent="0.3">
      <c r="B163" s="559" t="s">
        <v>412</v>
      </c>
      <c r="C163" s="560"/>
      <c r="D163" s="560"/>
      <c r="E163" s="561">
        <f>SUM(E157:E161)</f>
        <v>0</v>
      </c>
      <c r="F163" s="1002"/>
      <c r="G163" s="1003"/>
      <c r="H163" s="472" t="s">
        <v>413</v>
      </c>
    </row>
    <row r="164" spans="1:8" ht="16.2" customHeight="1" x14ac:dyDescent="0.3">
      <c r="B164" s="1094"/>
      <c r="C164" s="1094"/>
      <c r="D164" s="1094"/>
      <c r="E164" s="1094"/>
      <c r="F164" s="1094"/>
      <c r="G164" s="1094"/>
    </row>
    <row r="165" spans="1:8" ht="21" x14ac:dyDescent="0.3">
      <c r="B165" s="1065" t="s">
        <v>420</v>
      </c>
      <c r="C165" s="1066"/>
      <c r="D165" s="1066"/>
      <c r="E165" s="1066"/>
      <c r="F165" s="1066"/>
      <c r="G165" s="1067"/>
    </row>
    <row r="166" spans="1:8" ht="16.2" customHeight="1" x14ac:dyDescent="0.3">
      <c r="A166" s="484"/>
      <c r="B166" s="1094"/>
      <c r="C166" s="1094"/>
      <c r="D166" s="1094"/>
      <c r="E166" s="1094"/>
      <c r="F166" s="1094"/>
      <c r="G166" s="1094"/>
    </row>
    <row r="167" spans="1:8" x14ac:dyDescent="0.3">
      <c r="B167" s="1060" t="s">
        <v>416</v>
      </c>
      <c r="C167" s="1061"/>
      <c r="D167" s="1061"/>
      <c r="E167" s="1062"/>
      <c r="F167" s="1063" t="s">
        <v>370</v>
      </c>
      <c r="G167" s="1064"/>
    </row>
    <row r="168" spans="1:8" x14ac:dyDescent="0.3">
      <c r="B168" s="572" t="s">
        <v>417</v>
      </c>
      <c r="C168" s="573"/>
      <c r="D168" s="574"/>
      <c r="E168" s="418">
        <v>0</v>
      </c>
      <c r="F168" s="1015"/>
      <c r="G168" s="1016"/>
    </row>
    <row r="169" spans="1:8" x14ac:dyDescent="0.3">
      <c r="B169" s="553"/>
      <c r="C169" s="554"/>
      <c r="D169" s="566"/>
      <c r="E169" s="575"/>
      <c r="F169" s="991"/>
      <c r="G169" s="992"/>
    </row>
    <row r="170" spans="1:8" x14ac:dyDescent="0.3">
      <c r="B170" s="1068" t="s">
        <v>418</v>
      </c>
      <c r="C170" s="1069"/>
      <c r="D170" s="576"/>
      <c r="E170" s="629">
        <f>E168*General!$C$9</f>
        <v>0</v>
      </c>
      <c r="F170" s="991"/>
      <c r="G170" s="992"/>
    </row>
    <row r="171" spans="1:8" x14ac:dyDescent="0.3">
      <c r="B171" s="553"/>
      <c r="C171" s="563"/>
      <c r="D171" s="576"/>
      <c r="E171" s="566"/>
      <c r="F171" s="991"/>
      <c r="G171" s="992"/>
    </row>
    <row r="172" spans="1:8" x14ac:dyDescent="0.3">
      <c r="B172" s="558" t="s">
        <v>379</v>
      </c>
      <c r="C172" s="413"/>
      <c r="D172" s="576"/>
      <c r="E172" s="418">
        <v>0</v>
      </c>
      <c r="F172" s="991"/>
      <c r="G172" s="992"/>
    </row>
    <row r="173" spans="1:8" x14ac:dyDescent="0.3">
      <c r="B173" s="558"/>
      <c r="C173" s="563"/>
      <c r="D173" s="576"/>
      <c r="E173" s="566"/>
      <c r="F173" s="991"/>
      <c r="G173" s="992"/>
    </row>
    <row r="174" spans="1:8" ht="15.6" x14ac:dyDescent="0.3">
      <c r="B174" s="1084" t="s">
        <v>419</v>
      </c>
      <c r="C174" s="1085"/>
      <c r="D174" s="577"/>
      <c r="E174" s="578">
        <f>SUM(E168:E173)</f>
        <v>0</v>
      </c>
      <c r="F174" s="1025"/>
      <c r="G174" s="1026"/>
      <c r="H174" s="472" t="s">
        <v>413</v>
      </c>
    </row>
    <row r="175" spans="1:8" ht="16.2" customHeight="1" x14ac:dyDescent="0.3">
      <c r="B175" s="1094"/>
      <c r="C175" s="1094"/>
      <c r="D175" s="1094"/>
      <c r="E175" s="1094"/>
      <c r="F175" s="1094"/>
      <c r="G175" s="1094"/>
    </row>
    <row r="176" spans="1:8" s="484" customFormat="1" x14ac:dyDescent="0.3">
      <c r="A176" s="511"/>
      <c r="B176" s="1061" t="s">
        <v>414</v>
      </c>
      <c r="C176" s="1061"/>
      <c r="D176" s="1061"/>
      <c r="E176" s="1062"/>
      <c r="F176" s="1063" t="s">
        <v>394</v>
      </c>
      <c r="G176" s="1064"/>
    </row>
    <row r="177" spans="1:8" x14ac:dyDescent="0.3">
      <c r="A177" s="511"/>
      <c r="B177" s="1069" t="s">
        <v>415</v>
      </c>
      <c r="C177" s="1069"/>
      <c r="D177" s="554"/>
      <c r="E177" s="579">
        <f>D118</f>
        <v>0</v>
      </c>
      <c r="F177" s="993"/>
      <c r="G177" s="994"/>
    </row>
    <row r="178" spans="1:8" x14ac:dyDescent="0.3">
      <c r="A178" s="511"/>
      <c r="B178" s="568"/>
      <c r="C178" s="568"/>
      <c r="D178" s="554"/>
      <c r="E178" s="580"/>
      <c r="F178" s="1078"/>
      <c r="G178" s="1076"/>
    </row>
    <row r="179" spans="1:8" x14ac:dyDescent="0.3">
      <c r="A179" s="511"/>
      <c r="B179" s="1068" t="s">
        <v>551</v>
      </c>
      <c r="C179" s="1069"/>
      <c r="D179" s="554"/>
      <c r="E179" s="581">
        <f>G20</f>
        <v>0</v>
      </c>
      <c r="F179" s="1078"/>
      <c r="G179" s="1076"/>
    </row>
    <row r="180" spans="1:8" x14ac:dyDescent="0.3">
      <c r="A180" s="511"/>
      <c r="B180" s="568"/>
      <c r="C180" s="568"/>
      <c r="D180" s="554"/>
      <c r="E180" s="582"/>
      <c r="F180" s="1078"/>
      <c r="G180" s="1076"/>
    </row>
    <row r="181" spans="1:8" x14ac:dyDescent="0.3">
      <c r="A181" s="511"/>
      <c r="B181" s="1063" t="s">
        <v>554</v>
      </c>
      <c r="C181" s="1098"/>
      <c r="D181" s="1098"/>
      <c r="E181" s="1064"/>
      <c r="F181" s="1078"/>
      <c r="G181" s="1076"/>
    </row>
    <row r="182" spans="1:8" x14ac:dyDescent="0.3">
      <c r="A182" s="511"/>
      <c r="B182" s="568"/>
      <c r="C182" s="568"/>
      <c r="D182" s="554"/>
      <c r="E182" s="583"/>
      <c r="F182" s="1078"/>
      <c r="G182" s="1076"/>
    </row>
    <row r="183" spans="1:8" x14ac:dyDescent="0.3">
      <c r="A183" s="511"/>
      <c r="B183" s="584" t="s">
        <v>550</v>
      </c>
      <c r="C183" s="584"/>
      <c r="D183" s="585">
        <v>0</v>
      </c>
      <c r="E183" s="557">
        <f>G20*D183</f>
        <v>0</v>
      </c>
      <c r="F183" s="1078"/>
      <c r="G183" s="1076"/>
    </row>
    <row r="184" spans="1:8" x14ac:dyDescent="0.3">
      <c r="A184" s="511"/>
      <c r="B184" s="554"/>
      <c r="C184" s="586" t="s">
        <v>555</v>
      </c>
      <c r="D184" s="554"/>
      <c r="E184" s="554"/>
      <c r="F184" s="982"/>
      <c r="G184" s="983"/>
    </row>
    <row r="185" spans="1:8" x14ac:dyDescent="0.3">
      <c r="A185" s="511"/>
      <c r="B185" s="1068" t="s">
        <v>290</v>
      </c>
      <c r="C185" s="1069"/>
      <c r="D185" s="587">
        <v>0</v>
      </c>
      <c r="E185" s="557">
        <f>E177*D185</f>
        <v>0</v>
      </c>
      <c r="F185" s="982"/>
      <c r="G185" s="983"/>
    </row>
    <row r="186" spans="1:8" ht="15.6" x14ac:dyDescent="0.3">
      <c r="A186" s="511"/>
      <c r="B186" s="588"/>
      <c r="C186" s="554"/>
      <c r="D186" s="589"/>
      <c r="E186" s="590"/>
      <c r="F186" s="1078"/>
      <c r="G186" s="1076"/>
      <c r="H186" s="472"/>
    </row>
    <row r="187" spans="1:8" x14ac:dyDescent="0.3">
      <c r="A187" s="511"/>
      <c r="B187" s="558" t="s">
        <v>379</v>
      </c>
      <c r="C187" s="413"/>
      <c r="D187" s="589"/>
      <c r="E187" s="587">
        <v>0</v>
      </c>
      <c r="F187" s="1078"/>
      <c r="G187" s="1076"/>
    </row>
    <row r="188" spans="1:8" x14ac:dyDescent="0.3">
      <c r="A188" s="511"/>
      <c r="B188" s="554"/>
      <c r="C188" s="554"/>
      <c r="D188" s="554"/>
      <c r="E188" s="591"/>
      <c r="F188" s="982"/>
      <c r="G188" s="983"/>
    </row>
    <row r="189" spans="1:8" ht="15.6" x14ac:dyDescent="0.3">
      <c r="A189" s="511"/>
      <c r="B189" s="1082" t="s">
        <v>552</v>
      </c>
      <c r="C189" s="1083"/>
      <c r="D189" s="554"/>
      <c r="E189" s="578">
        <f>E183+E185+E187</f>
        <v>0</v>
      </c>
      <c r="F189" s="1078"/>
      <c r="G189" s="1076"/>
      <c r="H189" s="472" t="s">
        <v>413</v>
      </c>
    </row>
    <row r="190" spans="1:8" x14ac:dyDescent="0.3">
      <c r="A190" s="511"/>
      <c r="B190" s="554"/>
      <c r="C190" s="554"/>
      <c r="D190" s="554"/>
      <c r="E190" s="591"/>
      <c r="F190" s="1078"/>
      <c r="G190" s="1076"/>
    </row>
    <row r="191" spans="1:8" x14ac:dyDescent="0.3">
      <c r="A191" s="511"/>
      <c r="B191" s="1068" t="s">
        <v>291</v>
      </c>
      <c r="C191" s="1069"/>
      <c r="D191" s="587">
        <v>0</v>
      </c>
      <c r="E191" s="557">
        <f>E177*D191</f>
        <v>0</v>
      </c>
      <c r="F191" s="1078"/>
      <c r="G191" s="1076"/>
    </row>
    <row r="192" spans="1:8" x14ac:dyDescent="0.3">
      <c r="A192" s="511"/>
      <c r="B192" s="554"/>
      <c r="C192" s="554"/>
      <c r="D192" s="554"/>
      <c r="E192" s="591"/>
      <c r="F192" s="1078"/>
      <c r="G192" s="1076"/>
    </row>
    <row r="193" spans="1:8" x14ac:dyDescent="0.3">
      <c r="A193" s="511"/>
      <c r="B193" s="558" t="s">
        <v>379</v>
      </c>
      <c r="C193" s="413"/>
      <c r="D193" s="592"/>
      <c r="E193" s="587">
        <v>0</v>
      </c>
      <c r="F193" s="982"/>
      <c r="G193" s="983"/>
    </row>
    <row r="194" spans="1:8" ht="15.6" x14ac:dyDescent="0.3">
      <c r="A194" s="484"/>
      <c r="B194" s="558"/>
      <c r="C194" s="563"/>
      <c r="D194" s="592"/>
      <c r="E194" s="590"/>
      <c r="F194" s="1078"/>
      <c r="G194" s="1076"/>
      <c r="H194" s="472"/>
    </row>
    <row r="195" spans="1:8" ht="15.6" x14ac:dyDescent="0.3">
      <c r="A195" s="484"/>
      <c r="B195" s="1084" t="s">
        <v>553</v>
      </c>
      <c r="C195" s="1085"/>
      <c r="D195" s="593"/>
      <c r="E195" s="578">
        <f>E191+E193</f>
        <v>0</v>
      </c>
      <c r="F195" s="1027"/>
      <c r="G195" s="1028"/>
      <c r="H195" s="472" t="s">
        <v>413</v>
      </c>
    </row>
    <row r="196" spans="1:8" x14ac:dyDescent="0.3">
      <c r="B196" s="1059"/>
      <c r="C196" s="1059"/>
      <c r="D196" s="1059"/>
      <c r="E196" s="1059"/>
      <c r="F196" s="1059"/>
      <c r="G196" s="1059"/>
    </row>
    <row r="197" spans="1:8" x14ac:dyDescent="0.3">
      <c r="B197" s="1060" t="s">
        <v>263</v>
      </c>
      <c r="C197" s="1061"/>
      <c r="D197" s="1061"/>
      <c r="E197" s="1062"/>
      <c r="F197" s="1063" t="s">
        <v>394</v>
      </c>
      <c r="G197" s="1064"/>
    </row>
    <row r="198" spans="1:8" x14ac:dyDescent="0.3">
      <c r="B198" s="553" t="s">
        <v>327</v>
      </c>
      <c r="C198" s="554"/>
      <c r="D198" s="418">
        <v>0</v>
      </c>
      <c r="E198" s="557">
        <f>D198*12</f>
        <v>0</v>
      </c>
      <c r="F198" s="993"/>
      <c r="G198" s="994"/>
    </row>
    <row r="199" spans="1:8" x14ac:dyDescent="0.3">
      <c r="B199" s="553" t="s">
        <v>264</v>
      </c>
      <c r="C199" s="554"/>
      <c r="D199" s="555"/>
      <c r="E199" s="414">
        <v>0</v>
      </c>
      <c r="F199" s="982"/>
      <c r="G199" s="983"/>
    </row>
    <row r="200" spans="1:8" x14ac:dyDescent="0.3">
      <c r="B200" s="553" t="s">
        <v>198</v>
      </c>
      <c r="C200" s="413" t="s">
        <v>265</v>
      </c>
      <c r="D200" s="555"/>
      <c r="E200" s="414">
        <v>0</v>
      </c>
      <c r="F200" s="982"/>
      <c r="G200" s="983"/>
    </row>
    <row r="201" spans="1:8" x14ac:dyDescent="0.3">
      <c r="B201" s="553"/>
      <c r="C201" s="413" t="s">
        <v>265</v>
      </c>
      <c r="D201" s="555"/>
      <c r="E201" s="414">
        <v>0</v>
      </c>
      <c r="F201" s="982"/>
      <c r="G201" s="983"/>
    </row>
    <row r="202" spans="1:8" x14ac:dyDescent="0.3">
      <c r="B202" s="553"/>
      <c r="C202" s="413" t="s">
        <v>265</v>
      </c>
      <c r="D202" s="555"/>
      <c r="E202" s="414">
        <v>0</v>
      </c>
      <c r="F202" s="982"/>
      <c r="G202" s="983"/>
    </row>
    <row r="203" spans="1:8" x14ac:dyDescent="0.3">
      <c r="B203" s="553"/>
      <c r="C203" s="554"/>
      <c r="D203" s="555"/>
      <c r="E203" s="555"/>
      <c r="F203" s="982"/>
      <c r="G203" s="983"/>
    </row>
    <row r="204" spans="1:8" x14ac:dyDescent="0.3">
      <c r="B204" s="594" t="s">
        <v>257</v>
      </c>
      <c r="C204" s="413"/>
      <c r="D204" s="555"/>
      <c r="E204" s="414">
        <v>0</v>
      </c>
      <c r="F204" s="982"/>
      <c r="G204" s="983"/>
    </row>
    <row r="205" spans="1:8" x14ac:dyDescent="0.3">
      <c r="B205" s="553"/>
      <c r="C205" s="554"/>
      <c r="D205" s="555"/>
      <c r="E205" s="555"/>
      <c r="F205" s="1002"/>
      <c r="G205" s="1003"/>
    </row>
    <row r="206" spans="1:8" ht="15.6" x14ac:dyDescent="0.3">
      <c r="B206" s="559" t="s">
        <v>266</v>
      </c>
      <c r="C206" s="560"/>
      <c r="D206" s="595"/>
      <c r="E206" s="561">
        <f>SUM(E197:E204)</f>
        <v>0</v>
      </c>
      <c r="F206" s="1057"/>
      <c r="G206" s="1058"/>
      <c r="H206" s="472" t="s">
        <v>413</v>
      </c>
    </row>
    <row r="207" spans="1:8" x14ac:dyDescent="0.3">
      <c r="B207" s="1099"/>
      <c r="C207" s="1099"/>
      <c r="D207" s="1099"/>
      <c r="E207" s="1099"/>
      <c r="F207" s="1099"/>
      <c r="G207" s="1099"/>
    </row>
    <row r="208" spans="1:8" x14ac:dyDescent="0.3">
      <c r="B208" s="1060" t="s">
        <v>189</v>
      </c>
      <c r="C208" s="1061"/>
      <c r="D208" s="1061"/>
      <c r="E208" s="1062"/>
      <c r="F208" s="1063" t="s">
        <v>394</v>
      </c>
      <c r="G208" s="1064"/>
    </row>
    <row r="209" spans="2:7" x14ac:dyDescent="0.3">
      <c r="B209" s="1079" t="s">
        <v>422</v>
      </c>
      <c r="C209" s="1079"/>
      <c r="D209" s="1079"/>
      <c r="E209" s="1079"/>
      <c r="F209" s="1079"/>
      <c r="G209" s="1079"/>
    </row>
    <row r="210" spans="2:7" x14ac:dyDescent="0.3">
      <c r="B210" s="553" t="s">
        <v>302</v>
      </c>
      <c r="C210" s="554"/>
      <c r="D210" s="418">
        <v>0</v>
      </c>
      <c r="E210" s="557">
        <f t="shared" ref="E210:E221" si="1">D210*12</f>
        <v>0</v>
      </c>
      <c r="F210" s="993"/>
      <c r="G210" s="994"/>
    </row>
    <row r="211" spans="2:7" x14ac:dyDescent="0.3">
      <c r="B211" s="553" t="s">
        <v>303</v>
      </c>
      <c r="C211" s="554"/>
      <c r="D211" s="418">
        <v>0</v>
      </c>
      <c r="E211" s="557">
        <f t="shared" si="1"/>
        <v>0</v>
      </c>
      <c r="F211" s="982"/>
      <c r="G211" s="983"/>
    </row>
    <row r="212" spans="2:7" x14ac:dyDescent="0.3">
      <c r="B212" s="553" t="s">
        <v>304</v>
      </c>
      <c r="C212" s="554"/>
      <c r="D212" s="418">
        <v>0</v>
      </c>
      <c r="E212" s="557">
        <f t="shared" si="1"/>
        <v>0</v>
      </c>
      <c r="F212" s="982"/>
      <c r="G212" s="983"/>
    </row>
    <row r="213" spans="2:7" x14ac:dyDescent="0.3">
      <c r="B213" s="553" t="s">
        <v>305</v>
      </c>
      <c r="C213" s="554"/>
      <c r="D213" s="418">
        <v>0</v>
      </c>
      <c r="E213" s="557">
        <f t="shared" si="1"/>
        <v>0</v>
      </c>
      <c r="F213" s="982"/>
      <c r="G213" s="983"/>
    </row>
    <row r="214" spans="2:7" x14ac:dyDescent="0.3">
      <c r="B214" s="553" t="s">
        <v>306</v>
      </c>
      <c r="C214" s="554"/>
      <c r="D214" s="418">
        <v>0</v>
      </c>
      <c r="E214" s="557">
        <f t="shared" si="1"/>
        <v>0</v>
      </c>
      <c r="F214" s="982"/>
      <c r="G214" s="983"/>
    </row>
    <row r="215" spans="2:7" x14ac:dyDescent="0.3">
      <c r="B215" s="553" t="s">
        <v>307</v>
      </c>
      <c r="C215" s="554"/>
      <c r="D215" s="418">
        <v>0</v>
      </c>
      <c r="E215" s="557">
        <f t="shared" si="1"/>
        <v>0</v>
      </c>
      <c r="F215" s="982"/>
      <c r="G215" s="983"/>
    </row>
    <row r="216" spans="2:7" x14ac:dyDescent="0.3">
      <c r="B216" s="553" t="s">
        <v>308</v>
      </c>
      <c r="C216" s="554"/>
      <c r="D216" s="418">
        <v>0</v>
      </c>
      <c r="E216" s="557">
        <f t="shared" si="1"/>
        <v>0</v>
      </c>
      <c r="F216" s="982"/>
      <c r="G216" s="983"/>
    </row>
    <row r="217" spans="2:7" x14ac:dyDescent="0.3">
      <c r="B217" s="553" t="s">
        <v>559</v>
      </c>
      <c r="C217" s="554"/>
      <c r="D217" s="418">
        <v>0</v>
      </c>
      <c r="E217" s="557">
        <f t="shared" si="1"/>
        <v>0</v>
      </c>
      <c r="F217" s="982"/>
      <c r="G217" s="983"/>
    </row>
    <row r="218" spans="2:7" x14ac:dyDescent="0.3">
      <c r="B218" s="553" t="s">
        <v>309</v>
      </c>
      <c r="C218" s="554"/>
      <c r="D218" s="418">
        <v>0</v>
      </c>
      <c r="E218" s="557">
        <f t="shared" si="1"/>
        <v>0</v>
      </c>
      <c r="F218" s="982"/>
      <c r="G218" s="983"/>
    </row>
    <row r="219" spans="2:7" x14ac:dyDescent="0.3">
      <c r="B219" s="553" t="s">
        <v>310</v>
      </c>
      <c r="C219" s="413" t="s">
        <v>270</v>
      </c>
      <c r="D219" s="418">
        <v>0</v>
      </c>
      <c r="E219" s="557">
        <f t="shared" si="1"/>
        <v>0</v>
      </c>
      <c r="F219" s="982"/>
      <c r="G219" s="983"/>
    </row>
    <row r="220" spans="2:7" x14ac:dyDescent="0.3">
      <c r="B220" s="553" t="s">
        <v>310</v>
      </c>
      <c r="C220" s="413" t="s">
        <v>271</v>
      </c>
      <c r="D220" s="418">
        <v>0</v>
      </c>
      <c r="E220" s="557">
        <f t="shared" si="1"/>
        <v>0</v>
      </c>
      <c r="F220" s="982"/>
      <c r="G220" s="983"/>
    </row>
    <row r="221" spans="2:7" x14ac:dyDescent="0.3">
      <c r="B221" s="553" t="s">
        <v>310</v>
      </c>
      <c r="C221" s="413" t="s">
        <v>272</v>
      </c>
      <c r="D221" s="418">
        <v>0</v>
      </c>
      <c r="E221" s="557">
        <f t="shared" si="1"/>
        <v>0</v>
      </c>
      <c r="F221" s="982"/>
      <c r="G221" s="983"/>
    </row>
    <row r="222" spans="2:7" x14ac:dyDescent="0.3">
      <c r="B222" s="553" t="s">
        <v>421</v>
      </c>
      <c r="C222" s="563"/>
      <c r="D222" s="566"/>
      <c r="E222" s="557">
        <f>SUM(E214:E221)</f>
        <v>0</v>
      </c>
      <c r="F222" s="982"/>
      <c r="G222" s="983"/>
    </row>
    <row r="223" spans="2:7" x14ac:dyDescent="0.3">
      <c r="B223" s="553"/>
      <c r="C223" s="563"/>
      <c r="D223" s="566"/>
      <c r="E223" s="555"/>
      <c r="F223" s="554"/>
      <c r="G223" s="596"/>
    </row>
    <row r="224" spans="2:7" x14ac:dyDescent="0.3">
      <c r="B224" s="1079" t="s">
        <v>424</v>
      </c>
      <c r="C224" s="1079"/>
      <c r="D224" s="1079"/>
      <c r="E224" s="1079"/>
      <c r="F224" s="1079"/>
      <c r="G224" s="1079"/>
    </row>
    <row r="225" spans="2:7" x14ac:dyDescent="0.3">
      <c r="B225" s="553" t="s">
        <v>556</v>
      </c>
      <c r="C225" s="554"/>
      <c r="D225" s="555"/>
      <c r="E225" s="418">
        <v>0</v>
      </c>
      <c r="F225" s="993"/>
      <c r="G225" s="994"/>
    </row>
    <row r="226" spans="2:7" x14ac:dyDescent="0.3">
      <c r="B226" s="553" t="s">
        <v>273</v>
      </c>
      <c r="C226" s="554"/>
      <c r="D226" s="555"/>
      <c r="E226" s="418">
        <v>0</v>
      </c>
      <c r="F226" s="982"/>
      <c r="G226" s="983"/>
    </row>
    <row r="227" spans="2:7" x14ac:dyDescent="0.3">
      <c r="B227" s="553" t="s">
        <v>423</v>
      </c>
      <c r="C227" s="413" t="s">
        <v>270</v>
      </c>
      <c r="D227" s="555"/>
      <c r="E227" s="418">
        <v>0</v>
      </c>
      <c r="F227" s="982"/>
      <c r="G227" s="983"/>
    </row>
    <row r="228" spans="2:7" x14ac:dyDescent="0.3">
      <c r="B228" s="553" t="s">
        <v>423</v>
      </c>
      <c r="C228" s="413" t="s">
        <v>271</v>
      </c>
      <c r="D228" s="555"/>
      <c r="E228" s="418">
        <v>0</v>
      </c>
      <c r="F228" s="982"/>
      <c r="G228" s="983"/>
    </row>
    <row r="229" spans="2:7" x14ac:dyDescent="0.3">
      <c r="B229" s="553" t="s">
        <v>423</v>
      </c>
      <c r="C229" s="413" t="s">
        <v>272</v>
      </c>
      <c r="D229" s="555"/>
      <c r="E229" s="418">
        <v>0</v>
      </c>
      <c r="F229" s="982"/>
      <c r="G229" s="983"/>
    </row>
    <row r="230" spans="2:7" x14ac:dyDescent="0.3">
      <c r="B230" s="569" t="s">
        <v>425</v>
      </c>
      <c r="C230" s="563"/>
      <c r="D230" s="555"/>
      <c r="E230" s="557">
        <f>SUM(E225:E229)</f>
        <v>0</v>
      </c>
      <c r="F230" s="982"/>
      <c r="G230" s="983"/>
    </row>
    <row r="231" spans="2:7" x14ac:dyDescent="0.3">
      <c r="B231" s="553"/>
      <c r="C231" s="554"/>
      <c r="D231" s="554"/>
      <c r="E231" s="597"/>
      <c r="F231" s="554"/>
      <c r="G231" s="596"/>
    </row>
    <row r="232" spans="2:7" x14ac:dyDescent="0.3">
      <c r="B232" s="1079" t="s">
        <v>274</v>
      </c>
      <c r="C232" s="1079"/>
      <c r="D232" s="1079"/>
      <c r="E232" s="1079"/>
      <c r="F232" s="1079"/>
      <c r="G232" s="1079"/>
    </row>
    <row r="233" spans="2:7" x14ac:dyDescent="0.3">
      <c r="B233" s="553" t="s">
        <v>275</v>
      </c>
      <c r="C233" s="421"/>
      <c r="D233" s="554"/>
      <c r="E233" s="416">
        <v>0</v>
      </c>
      <c r="F233" s="993"/>
      <c r="G233" s="994"/>
    </row>
    <row r="234" spans="2:7" x14ac:dyDescent="0.3">
      <c r="B234" s="553" t="s">
        <v>277</v>
      </c>
      <c r="C234" s="413"/>
      <c r="D234" s="554"/>
      <c r="E234" s="418">
        <v>0</v>
      </c>
      <c r="F234" s="982"/>
      <c r="G234" s="983"/>
    </row>
    <row r="235" spans="2:7" x14ac:dyDescent="0.3">
      <c r="B235" s="553" t="s">
        <v>279</v>
      </c>
      <c r="C235" s="413"/>
      <c r="D235" s="554"/>
      <c r="E235" s="418">
        <v>0</v>
      </c>
      <c r="F235" s="982"/>
      <c r="G235" s="983"/>
    </row>
    <row r="236" spans="2:7" x14ac:dyDescent="0.3">
      <c r="B236" s="553" t="s">
        <v>280</v>
      </c>
      <c r="C236" s="413"/>
      <c r="D236" s="554"/>
      <c r="E236" s="418">
        <v>0</v>
      </c>
      <c r="F236" s="982"/>
      <c r="G236" s="983"/>
    </row>
    <row r="237" spans="2:7" x14ac:dyDescent="0.3">
      <c r="B237" s="553" t="s">
        <v>281</v>
      </c>
      <c r="C237" s="413"/>
      <c r="D237" s="554"/>
      <c r="E237" s="418">
        <v>0</v>
      </c>
      <c r="F237" s="982"/>
      <c r="G237" s="983"/>
    </row>
    <row r="238" spans="2:7" x14ac:dyDescent="0.3">
      <c r="B238" s="553" t="s">
        <v>282</v>
      </c>
      <c r="C238" s="413"/>
      <c r="D238" s="554"/>
      <c r="E238" s="418">
        <v>0</v>
      </c>
      <c r="F238" s="982"/>
      <c r="G238" s="983"/>
    </row>
    <row r="239" spans="2:7" x14ac:dyDescent="0.3">
      <c r="B239" s="553" t="s">
        <v>311</v>
      </c>
      <c r="C239" s="563"/>
      <c r="D239" s="554"/>
      <c r="E239" s="557">
        <f>SUM(E233:E238)</f>
        <v>0</v>
      </c>
      <c r="F239" s="982"/>
      <c r="G239" s="983"/>
    </row>
    <row r="240" spans="2:7" x14ac:dyDescent="0.3">
      <c r="B240" s="553"/>
      <c r="C240" s="554"/>
      <c r="D240" s="554"/>
      <c r="E240" s="597"/>
      <c r="F240" s="982"/>
      <c r="G240" s="983"/>
    </row>
    <row r="241" spans="2:8" ht="15.6" x14ac:dyDescent="0.3">
      <c r="B241" s="559" t="s">
        <v>283</v>
      </c>
      <c r="C241" s="560"/>
      <c r="D241" s="560"/>
      <c r="E241" s="578">
        <f>E239+E230+E222</f>
        <v>0</v>
      </c>
      <c r="F241" s="1072"/>
      <c r="G241" s="1073"/>
      <c r="H241" s="472" t="s">
        <v>413</v>
      </c>
    </row>
    <row r="242" spans="2:8" x14ac:dyDescent="0.3">
      <c r="B242" s="1099"/>
      <c r="C242" s="1099"/>
      <c r="D242" s="1099"/>
      <c r="E242" s="1099"/>
      <c r="F242" s="1099"/>
      <c r="G242" s="1099"/>
    </row>
    <row r="243" spans="2:8" x14ac:dyDescent="0.3">
      <c r="B243" s="1060" t="s">
        <v>426</v>
      </c>
      <c r="C243" s="1061"/>
      <c r="D243" s="1061"/>
      <c r="E243" s="1062"/>
      <c r="F243" s="1063" t="s">
        <v>394</v>
      </c>
      <c r="G243" s="1064"/>
    </row>
    <row r="244" spans="2:8" x14ac:dyDescent="0.3">
      <c r="B244" s="553" t="s">
        <v>428</v>
      </c>
      <c r="C244" s="554"/>
      <c r="D244" s="418">
        <v>0</v>
      </c>
      <c r="E244" s="557">
        <f>D244*12</f>
        <v>0</v>
      </c>
      <c r="F244" s="1019"/>
      <c r="G244" s="994"/>
    </row>
    <row r="245" spans="2:8" x14ac:dyDescent="0.3">
      <c r="B245" s="553" t="s">
        <v>198</v>
      </c>
      <c r="C245" s="413" t="s">
        <v>265</v>
      </c>
      <c r="D245" s="555"/>
      <c r="E245" s="418">
        <v>0</v>
      </c>
      <c r="F245" s="982"/>
      <c r="G245" s="983"/>
    </row>
    <row r="246" spans="2:8" x14ac:dyDescent="0.3">
      <c r="B246" s="553"/>
      <c r="C246" s="413" t="s">
        <v>265</v>
      </c>
      <c r="D246" s="555"/>
      <c r="E246" s="418">
        <v>0</v>
      </c>
      <c r="F246" s="982"/>
      <c r="G246" s="983"/>
    </row>
    <row r="247" spans="2:8" x14ac:dyDescent="0.3">
      <c r="B247" s="553"/>
      <c r="C247" s="413" t="s">
        <v>265</v>
      </c>
      <c r="D247" s="555"/>
      <c r="E247" s="418">
        <v>0</v>
      </c>
      <c r="F247" s="982"/>
      <c r="G247" s="983"/>
    </row>
    <row r="248" spans="2:8" x14ac:dyDescent="0.3">
      <c r="B248" s="553"/>
      <c r="C248" s="554"/>
      <c r="D248" s="555"/>
      <c r="E248" s="555"/>
      <c r="F248" s="982"/>
      <c r="G248" s="983"/>
    </row>
    <row r="249" spans="2:8" x14ac:dyDescent="0.3">
      <c r="B249" s="558" t="s">
        <v>257</v>
      </c>
      <c r="C249" s="413"/>
      <c r="D249" s="555"/>
      <c r="E249" s="418">
        <v>0</v>
      </c>
      <c r="F249" s="982"/>
      <c r="G249" s="983"/>
    </row>
    <row r="250" spans="2:8" x14ac:dyDescent="0.3">
      <c r="B250" s="553"/>
      <c r="C250" s="554"/>
      <c r="D250" s="555"/>
      <c r="E250" s="555"/>
      <c r="F250" s="982"/>
      <c r="G250" s="983"/>
    </row>
    <row r="251" spans="2:8" ht="15.6" x14ac:dyDescent="0.3">
      <c r="B251" s="559" t="s">
        <v>427</v>
      </c>
      <c r="C251" s="560"/>
      <c r="D251" s="595"/>
      <c r="E251" s="578">
        <f>SUM(E243:E249)</f>
        <v>0</v>
      </c>
      <c r="F251" s="1074"/>
      <c r="G251" s="1028"/>
      <c r="H251" s="472" t="s">
        <v>413</v>
      </c>
    </row>
    <row r="252" spans="2:8" x14ac:dyDescent="0.3">
      <c r="B252" s="1099"/>
      <c r="C252" s="1099"/>
      <c r="D252" s="1099"/>
      <c r="E252" s="1099"/>
      <c r="F252" s="1099"/>
      <c r="G252" s="1099"/>
    </row>
    <row r="253" spans="2:8" x14ac:dyDescent="0.3">
      <c r="B253" s="1060" t="s">
        <v>47</v>
      </c>
      <c r="C253" s="1061"/>
      <c r="D253" s="1061"/>
      <c r="E253" s="1062"/>
      <c r="F253" s="1063" t="s">
        <v>394</v>
      </c>
      <c r="G253" s="1064"/>
    </row>
    <row r="254" spans="2:8" x14ac:dyDescent="0.3">
      <c r="B254" s="553" t="s">
        <v>318</v>
      </c>
      <c r="C254" s="554"/>
      <c r="D254" s="418">
        <v>0</v>
      </c>
      <c r="E254" s="598">
        <f>D254*12</f>
        <v>0</v>
      </c>
      <c r="F254" s="1070"/>
      <c r="G254" s="1071"/>
    </row>
    <row r="255" spans="2:8" x14ac:dyDescent="0.3">
      <c r="B255" s="553"/>
      <c r="C255" s="554"/>
      <c r="D255" s="566"/>
      <c r="E255" s="555"/>
      <c r="F255" s="554"/>
      <c r="G255" s="596"/>
    </row>
    <row r="256" spans="2:8" x14ac:dyDescent="0.3">
      <c r="B256" s="1079" t="s">
        <v>284</v>
      </c>
      <c r="C256" s="1079"/>
      <c r="D256" s="1079"/>
      <c r="E256" s="1079"/>
      <c r="F256" s="1079"/>
      <c r="G256" s="1079"/>
    </row>
    <row r="257" spans="2:8" x14ac:dyDescent="0.3">
      <c r="B257" s="553" t="s">
        <v>312</v>
      </c>
      <c r="C257" s="413"/>
      <c r="D257" s="599"/>
      <c r="E257" s="418">
        <v>0</v>
      </c>
      <c r="F257" s="993"/>
      <c r="G257" s="994"/>
    </row>
    <row r="258" spans="2:8" x14ac:dyDescent="0.3">
      <c r="B258" s="553" t="s">
        <v>313</v>
      </c>
      <c r="C258" s="413"/>
      <c r="D258" s="599"/>
      <c r="E258" s="418">
        <v>0</v>
      </c>
      <c r="F258" s="982"/>
      <c r="G258" s="983"/>
    </row>
    <row r="259" spans="2:8" x14ac:dyDescent="0.3">
      <c r="B259" s="553" t="s">
        <v>314</v>
      </c>
      <c r="C259" s="413"/>
      <c r="D259" s="599"/>
      <c r="E259" s="418">
        <v>0</v>
      </c>
      <c r="F259" s="982"/>
      <c r="G259" s="983"/>
    </row>
    <row r="260" spans="2:8" x14ac:dyDescent="0.3">
      <c r="B260" s="553" t="s">
        <v>315</v>
      </c>
      <c r="C260" s="413"/>
      <c r="D260" s="599"/>
      <c r="E260" s="422">
        <v>0</v>
      </c>
      <c r="F260" s="982"/>
      <c r="G260" s="983"/>
    </row>
    <row r="261" spans="2:8" x14ac:dyDescent="0.3">
      <c r="B261" s="553" t="s">
        <v>316</v>
      </c>
      <c r="C261" s="413"/>
      <c r="D261" s="599"/>
      <c r="E261" s="418">
        <v>0</v>
      </c>
      <c r="F261" s="982"/>
      <c r="G261" s="983"/>
    </row>
    <row r="262" spans="2:8" x14ac:dyDescent="0.3">
      <c r="B262" s="553" t="s">
        <v>317</v>
      </c>
      <c r="C262" s="413"/>
      <c r="D262" s="599"/>
      <c r="E262" s="418">
        <v>0</v>
      </c>
      <c r="F262" s="982"/>
      <c r="G262" s="983"/>
    </row>
    <row r="263" spans="2:8" x14ac:dyDescent="0.3">
      <c r="B263" s="553" t="s">
        <v>319</v>
      </c>
      <c r="C263" s="413"/>
      <c r="D263" s="599"/>
      <c r="E263" s="418">
        <v>0</v>
      </c>
      <c r="F263" s="982"/>
      <c r="G263" s="983"/>
    </row>
    <row r="264" spans="2:8" x14ac:dyDescent="0.3">
      <c r="B264" s="553" t="s">
        <v>430</v>
      </c>
      <c r="C264" s="413"/>
      <c r="D264" s="599"/>
      <c r="E264" s="418">
        <v>0</v>
      </c>
      <c r="F264" s="982"/>
      <c r="G264" s="983"/>
    </row>
    <row r="265" spans="2:8" x14ac:dyDescent="0.3">
      <c r="B265" s="553" t="s">
        <v>431</v>
      </c>
      <c r="C265" s="413"/>
      <c r="D265" s="599"/>
      <c r="E265" s="418">
        <v>0</v>
      </c>
      <c r="F265" s="982"/>
      <c r="G265" s="983"/>
    </row>
    <row r="266" spans="2:8" x14ac:dyDescent="0.3">
      <c r="B266" s="553"/>
      <c r="C266" s="554"/>
      <c r="D266" s="597"/>
      <c r="E266" s="597"/>
      <c r="F266" s="1075"/>
      <c r="G266" s="1076"/>
    </row>
    <row r="267" spans="2:8" ht="15.6" x14ac:dyDescent="0.3">
      <c r="B267" s="559" t="s">
        <v>286</v>
      </c>
      <c r="C267" s="560"/>
      <c r="D267" s="600"/>
      <c r="E267" s="578">
        <f>SUM(E254:E265)</f>
        <v>0</v>
      </c>
      <c r="F267" s="1027"/>
      <c r="G267" s="1028"/>
      <c r="H267" s="472" t="s">
        <v>413</v>
      </c>
    </row>
    <row r="268" spans="2:8" x14ac:dyDescent="0.3">
      <c r="B268" s="1099"/>
      <c r="C268" s="1099"/>
      <c r="D268" s="1099"/>
      <c r="E268" s="1099"/>
      <c r="F268" s="1099"/>
      <c r="G268" s="1099"/>
    </row>
    <row r="269" spans="2:8" x14ac:dyDescent="0.3">
      <c r="B269" s="1060" t="s">
        <v>498</v>
      </c>
      <c r="C269" s="1061"/>
      <c r="D269" s="1061"/>
      <c r="E269" s="1062"/>
      <c r="F269" s="1063" t="s">
        <v>394</v>
      </c>
      <c r="G269" s="1064"/>
    </row>
    <row r="270" spans="2:8" s="528" customFormat="1" x14ac:dyDescent="0.3">
      <c r="B270" s="601" t="s">
        <v>43</v>
      </c>
      <c r="C270" s="602"/>
      <c r="D270" s="603"/>
      <c r="E270" s="604"/>
      <c r="F270" s="1017"/>
      <c r="G270" s="1018"/>
    </row>
    <row r="271" spans="2:8" x14ac:dyDescent="0.3">
      <c r="B271" s="553" t="s">
        <v>499</v>
      </c>
      <c r="C271" s="554"/>
      <c r="D271" s="418">
        <v>0</v>
      </c>
      <c r="E271" s="557">
        <f>D271*12</f>
        <v>0</v>
      </c>
      <c r="F271" s="982"/>
      <c r="G271" s="983"/>
    </row>
    <row r="272" spans="2:8" x14ac:dyDescent="0.3">
      <c r="B272" s="553" t="s">
        <v>267</v>
      </c>
      <c r="C272" s="554"/>
      <c r="D272" s="555"/>
      <c r="E272" s="418">
        <v>0</v>
      </c>
      <c r="F272" s="982"/>
      <c r="G272" s="983"/>
    </row>
    <row r="273" spans="2:7" x14ac:dyDescent="0.3">
      <c r="B273" s="553" t="s">
        <v>268</v>
      </c>
      <c r="C273" s="554"/>
      <c r="D273" s="555"/>
      <c r="E273" s="418">
        <v>0</v>
      </c>
      <c r="F273" s="982"/>
      <c r="G273" s="983"/>
    </row>
    <row r="274" spans="2:7" x14ac:dyDescent="0.3">
      <c r="B274" s="553" t="s">
        <v>497</v>
      </c>
      <c r="C274" s="554"/>
      <c r="D274" s="555"/>
      <c r="E274" s="418">
        <v>0</v>
      </c>
      <c r="F274" s="982"/>
      <c r="G274" s="983"/>
    </row>
    <row r="275" spans="2:7" x14ac:dyDescent="0.3">
      <c r="B275" s="553" t="s">
        <v>198</v>
      </c>
      <c r="C275" s="413" t="s">
        <v>265</v>
      </c>
      <c r="D275" s="555"/>
      <c r="E275" s="418">
        <v>0</v>
      </c>
      <c r="F275" s="982"/>
      <c r="G275" s="983"/>
    </row>
    <row r="276" spans="2:7" x14ac:dyDescent="0.3">
      <c r="B276" s="553"/>
      <c r="C276" s="413" t="s">
        <v>265</v>
      </c>
      <c r="D276" s="555"/>
      <c r="E276" s="418">
        <v>0</v>
      </c>
      <c r="F276" s="982"/>
      <c r="G276" s="983"/>
    </row>
    <row r="277" spans="2:7" x14ac:dyDescent="0.3">
      <c r="B277" s="553"/>
      <c r="C277" s="413" t="s">
        <v>265</v>
      </c>
      <c r="D277" s="555"/>
      <c r="E277" s="418">
        <v>0</v>
      </c>
      <c r="F277" s="982"/>
      <c r="G277" s="983"/>
    </row>
    <row r="278" spans="2:7" x14ac:dyDescent="0.3">
      <c r="B278" s="553"/>
      <c r="C278" s="443"/>
      <c r="D278" s="555"/>
      <c r="E278" s="605"/>
      <c r="F278" s="982"/>
      <c r="G278" s="983"/>
    </row>
    <row r="279" spans="2:7" x14ac:dyDescent="0.3">
      <c r="B279" s="594" t="s">
        <v>257</v>
      </c>
      <c r="C279" s="413"/>
      <c r="D279" s="555"/>
      <c r="E279" s="418">
        <v>0</v>
      </c>
      <c r="F279" s="982"/>
      <c r="G279" s="983"/>
    </row>
    <row r="280" spans="2:7" x14ac:dyDescent="0.3">
      <c r="B280" s="553"/>
      <c r="C280" s="554"/>
      <c r="D280" s="555"/>
      <c r="E280" s="555"/>
      <c r="F280" s="982"/>
      <c r="G280" s="983"/>
    </row>
    <row r="281" spans="2:7" x14ac:dyDescent="0.3">
      <c r="B281" s="594" t="s">
        <v>269</v>
      </c>
      <c r="C281" s="554"/>
      <c r="D281" s="555"/>
      <c r="E281" s="557">
        <f>SUM(E271:E279)</f>
        <v>0</v>
      </c>
      <c r="F281" s="982"/>
      <c r="G281" s="983"/>
    </row>
    <row r="282" spans="2:7" x14ac:dyDescent="0.3">
      <c r="B282" s="594"/>
      <c r="C282" s="554"/>
      <c r="D282" s="555"/>
      <c r="E282" s="566"/>
      <c r="F282" s="982"/>
      <c r="G282" s="983"/>
    </row>
    <row r="283" spans="2:7" x14ac:dyDescent="0.3">
      <c r="B283" s="594" t="s">
        <v>557</v>
      </c>
      <c r="C283" s="554"/>
      <c r="D283" s="418">
        <v>0</v>
      </c>
      <c r="E283" s="557">
        <f>D283*12</f>
        <v>0</v>
      </c>
      <c r="F283" s="982"/>
      <c r="G283" s="983"/>
    </row>
    <row r="284" spans="2:7" x14ac:dyDescent="0.3">
      <c r="B284" s="594" t="s">
        <v>558</v>
      </c>
      <c r="C284" s="554"/>
      <c r="D284" s="555"/>
      <c r="E284" s="418">
        <v>0</v>
      </c>
      <c r="F284" s="982"/>
      <c r="G284" s="983"/>
    </row>
    <row r="285" spans="2:7" x14ac:dyDescent="0.3">
      <c r="B285" s="553"/>
      <c r="C285" s="554"/>
      <c r="D285" s="555"/>
      <c r="E285" s="555"/>
      <c r="F285" s="982"/>
      <c r="G285" s="983"/>
    </row>
    <row r="286" spans="2:7" x14ac:dyDescent="0.3">
      <c r="B286" s="594" t="s">
        <v>485</v>
      </c>
      <c r="C286" s="554"/>
      <c r="D286" s="418">
        <v>0</v>
      </c>
      <c r="E286" s="557">
        <f>D286*12</f>
        <v>0</v>
      </c>
      <c r="F286" s="982"/>
      <c r="G286" s="983"/>
    </row>
    <row r="287" spans="2:7" x14ac:dyDescent="0.3">
      <c r="B287" s="553"/>
      <c r="C287" s="554"/>
      <c r="D287" s="555"/>
      <c r="E287" s="555"/>
      <c r="F287" s="982"/>
      <c r="G287" s="983"/>
    </row>
    <row r="288" spans="2:7" x14ac:dyDescent="0.3">
      <c r="B288" s="594" t="s">
        <v>486</v>
      </c>
      <c r="C288" s="554"/>
      <c r="D288" s="555"/>
      <c r="E288" s="418">
        <v>0</v>
      </c>
      <c r="F288" s="982"/>
      <c r="G288" s="983"/>
    </row>
    <row r="289" spans="2:8" x14ac:dyDescent="0.3">
      <c r="B289" s="553"/>
      <c r="C289" s="554"/>
      <c r="D289" s="554"/>
      <c r="E289" s="554"/>
      <c r="F289" s="982"/>
      <c r="G289" s="983"/>
    </row>
    <row r="290" spans="2:8" x14ac:dyDescent="0.3">
      <c r="B290" s="553" t="s">
        <v>487</v>
      </c>
      <c r="C290" s="413"/>
      <c r="D290" s="599"/>
      <c r="E290" s="418">
        <v>0</v>
      </c>
      <c r="F290" s="982"/>
      <c r="G290" s="983"/>
    </row>
    <row r="291" spans="2:8" x14ac:dyDescent="0.3">
      <c r="B291" s="553" t="s">
        <v>488</v>
      </c>
      <c r="C291" s="413"/>
      <c r="D291" s="599"/>
      <c r="E291" s="418">
        <v>0</v>
      </c>
      <c r="F291" s="982"/>
      <c r="G291" s="983"/>
    </row>
    <row r="292" spans="2:8" x14ac:dyDescent="0.3">
      <c r="B292" s="553" t="s">
        <v>489</v>
      </c>
      <c r="C292" s="413"/>
      <c r="D292" s="599"/>
      <c r="E292" s="418">
        <v>0</v>
      </c>
      <c r="F292" s="982"/>
      <c r="G292" s="983"/>
    </row>
    <row r="293" spans="2:8" x14ac:dyDescent="0.3">
      <c r="B293" s="553" t="s">
        <v>490</v>
      </c>
      <c r="C293" s="413"/>
      <c r="D293" s="599"/>
      <c r="E293" s="422">
        <v>0</v>
      </c>
      <c r="F293" s="982"/>
      <c r="G293" s="983"/>
    </row>
    <row r="294" spans="2:8" x14ac:dyDescent="0.3">
      <c r="B294" s="553" t="s">
        <v>491</v>
      </c>
      <c r="C294" s="413"/>
      <c r="D294" s="599"/>
      <c r="E294" s="418">
        <v>0</v>
      </c>
      <c r="F294" s="982"/>
      <c r="G294" s="983"/>
    </row>
    <row r="295" spans="2:8" x14ac:dyDescent="0.3">
      <c r="B295" s="553" t="s">
        <v>492</v>
      </c>
      <c r="C295" s="413"/>
      <c r="D295" s="599"/>
      <c r="E295" s="418">
        <v>0</v>
      </c>
      <c r="F295" s="982"/>
      <c r="G295" s="983"/>
    </row>
    <row r="296" spans="2:8" x14ac:dyDescent="0.3">
      <c r="B296" s="553" t="s">
        <v>493</v>
      </c>
      <c r="C296" s="413"/>
      <c r="D296" s="599"/>
      <c r="E296" s="418">
        <v>0</v>
      </c>
      <c r="F296" s="982"/>
      <c r="G296" s="983"/>
    </row>
    <row r="297" spans="2:8" x14ac:dyDescent="0.3">
      <c r="B297" s="553" t="s">
        <v>494</v>
      </c>
      <c r="C297" s="413"/>
      <c r="D297" s="599"/>
      <c r="E297" s="418">
        <v>0</v>
      </c>
      <c r="F297" s="982"/>
      <c r="G297" s="983"/>
    </row>
    <row r="298" spans="2:8" s="528" customFormat="1" x14ac:dyDescent="0.3">
      <c r="B298" s="606"/>
      <c r="C298" s="563"/>
      <c r="D298" s="576"/>
      <c r="E298" s="566"/>
      <c r="F298" s="982"/>
      <c r="G298" s="983"/>
    </row>
    <row r="299" spans="2:8" x14ac:dyDescent="0.3">
      <c r="B299" s="606" t="s">
        <v>495</v>
      </c>
      <c r="C299" s="554"/>
      <c r="D299" s="554"/>
      <c r="E299" s="607">
        <f>SUM(E290:E297)</f>
        <v>0</v>
      </c>
      <c r="F299" s="982"/>
      <c r="G299" s="983"/>
    </row>
    <row r="300" spans="2:8" x14ac:dyDescent="0.3">
      <c r="B300" s="553"/>
      <c r="C300" s="554"/>
      <c r="D300" s="554"/>
      <c r="E300" s="554"/>
      <c r="F300" s="1075"/>
      <c r="G300" s="1076"/>
    </row>
    <row r="301" spans="2:8" ht="15.6" x14ac:dyDescent="0.3">
      <c r="B301" s="608" t="s">
        <v>642</v>
      </c>
      <c r="C301" s="560"/>
      <c r="D301" s="560"/>
      <c r="E301" s="578">
        <f>E299+E288+E286+E281+E283+E284</f>
        <v>0</v>
      </c>
      <c r="F301" s="1027"/>
      <c r="G301" s="1028"/>
      <c r="H301" s="472" t="s">
        <v>413</v>
      </c>
    </row>
    <row r="302" spans="2:8" x14ac:dyDescent="0.3">
      <c r="B302" s="1059"/>
      <c r="C302" s="1059"/>
      <c r="D302" s="1059"/>
      <c r="E302" s="1059"/>
      <c r="F302" s="1059"/>
      <c r="G302" s="1059"/>
    </row>
    <row r="303" spans="2:8" ht="21" x14ac:dyDescent="0.4">
      <c r="B303" s="1065" t="s">
        <v>57</v>
      </c>
      <c r="C303" s="1066"/>
      <c r="D303" s="1066"/>
      <c r="E303" s="1066"/>
      <c r="F303" s="1066"/>
      <c r="G303" s="1067"/>
      <c r="H303" s="530"/>
    </row>
    <row r="304" spans="2:8" x14ac:dyDescent="0.3">
      <c r="B304" s="1059"/>
      <c r="C304" s="1059"/>
      <c r="D304" s="1059"/>
      <c r="E304" s="1059"/>
      <c r="F304" s="1059"/>
      <c r="G304" s="1059"/>
      <c r="H304" s="528"/>
    </row>
    <row r="305" spans="2:8" ht="24" x14ac:dyDescent="0.3">
      <c r="B305" s="609" t="s">
        <v>435</v>
      </c>
      <c r="C305" s="609" t="s">
        <v>602</v>
      </c>
      <c r="D305" s="609" t="s">
        <v>433</v>
      </c>
      <c r="E305" s="609" t="s">
        <v>434</v>
      </c>
      <c r="F305" s="609" t="s">
        <v>124</v>
      </c>
      <c r="G305" s="609" t="s">
        <v>394</v>
      </c>
      <c r="H305" s="532"/>
    </row>
    <row r="306" spans="2:8" ht="15.6" x14ac:dyDescent="0.3">
      <c r="B306" s="610" t="s">
        <v>58</v>
      </c>
      <c r="C306" s="418">
        <v>0</v>
      </c>
      <c r="D306" s="598">
        <f>C306*General!$C$9</f>
        <v>0</v>
      </c>
      <c r="E306" s="418">
        <v>0</v>
      </c>
      <c r="F306" s="561">
        <f>SUM(C306:E306)</f>
        <v>0</v>
      </c>
      <c r="G306" s="634"/>
      <c r="H306" s="472" t="s">
        <v>413</v>
      </c>
    </row>
    <row r="307" spans="2:8" ht="15.6" x14ac:dyDescent="0.3">
      <c r="B307" s="610" t="s">
        <v>59</v>
      </c>
      <c r="C307" s="418">
        <v>0</v>
      </c>
      <c r="D307" s="598">
        <f>C307*General!$C$9</f>
        <v>0</v>
      </c>
      <c r="E307" s="418">
        <v>0</v>
      </c>
      <c r="F307" s="561">
        <f t="shared" ref="F307:F311" si="2">SUM(C307:E307)</f>
        <v>0</v>
      </c>
      <c r="G307" s="635"/>
      <c r="H307" s="472" t="s">
        <v>413</v>
      </c>
    </row>
    <row r="308" spans="2:8" ht="15.6" x14ac:dyDescent="0.3">
      <c r="B308" s="610" t="s">
        <v>60</v>
      </c>
      <c r="C308" s="418">
        <v>0</v>
      </c>
      <c r="D308" s="598">
        <f>C308*General!$C$9</f>
        <v>0</v>
      </c>
      <c r="E308" s="418">
        <v>0</v>
      </c>
      <c r="F308" s="561">
        <f t="shared" si="2"/>
        <v>0</v>
      </c>
      <c r="G308" s="635"/>
      <c r="H308" s="472" t="s">
        <v>413</v>
      </c>
    </row>
    <row r="309" spans="2:8" ht="15.6" x14ac:dyDescent="0.3">
      <c r="B309" s="610" t="s">
        <v>61</v>
      </c>
      <c r="C309" s="418">
        <v>0</v>
      </c>
      <c r="D309" s="598">
        <f>C309*General!$C$9</f>
        <v>0</v>
      </c>
      <c r="E309" s="418">
        <v>0</v>
      </c>
      <c r="F309" s="561">
        <f t="shared" si="2"/>
        <v>0</v>
      </c>
      <c r="G309" s="635"/>
      <c r="H309" s="472" t="s">
        <v>413</v>
      </c>
    </row>
    <row r="310" spans="2:8" ht="15.6" x14ac:dyDescent="0.3">
      <c r="B310" s="610" t="s">
        <v>62</v>
      </c>
      <c r="C310" s="418">
        <v>0</v>
      </c>
      <c r="D310" s="598">
        <f>C310*General!$C$9</f>
        <v>0</v>
      </c>
      <c r="E310" s="418">
        <v>0</v>
      </c>
      <c r="F310" s="561">
        <f t="shared" si="2"/>
        <v>0</v>
      </c>
      <c r="G310" s="635"/>
      <c r="H310" s="472" t="s">
        <v>413</v>
      </c>
    </row>
    <row r="311" spans="2:8" ht="15.6" x14ac:dyDescent="0.3">
      <c r="B311" s="610" t="s">
        <v>63</v>
      </c>
      <c r="C311" s="418">
        <v>0</v>
      </c>
      <c r="D311" s="598">
        <f>C311*General!$C$9</f>
        <v>0</v>
      </c>
      <c r="E311" s="418">
        <v>0</v>
      </c>
      <c r="F311" s="561">
        <f t="shared" si="2"/>
        <v>0</v>
      </c>
      <c r="G311" s="635"/>
      <c r="H311" s="472" t="s">
        <v>413</v>
      </c>
    </row>
    <row r="312" spans="2:8" ht="15.6" x14ac:dyDescent="0.3">
      <c r="B312" s="611" t="s">
        <v>436</v>
      </c>
      <c r="C312" s="612"/>
      <c r="D312" s="612"/>
      <c r="E312" s="612"/>
      <c r="F312" s="561">
        <f>SUM(F306:F311)</f>
        <v>0</v>
      </c>
      <c r="G312" s="636"/>
      <c r="H312" s="472" t="s">
        <v>413</v>
      </c>
    </row>
    <row r="313" spans="2:8" x14ac:dyDescent="0.3">
      <c r="B313" s="1059"/>
      <c r="C313" s="1059"/>
      <c r="D313" s="1059"/>
      <c r="E313" s="1059"/>
      <c r="F313" s="1059"/>
      <c r="G313" s="1059"/>
    </row>
    <row r="314" spans="2:8" ht="21" x14ac:dyDescent="0.3">
      <c r="B314" s="1065" t="s">
        <v>503</v>
      </c>
      <c r="C314" s="1066"/>
      <c r="D314" s="1066"/>
      <c r="E314" s="1066"/>
      <c r="F314" s="1066"/>
      <c r="G314" s="1067"/>
    </row>
    <row r="315" spans="2:8" x14ac:dyDescent="0.3">
      <c r="B315" s="1059"/>
      <c r="C315" s="1059"/>
      <c r="D315" s="1059"/>
      <c r="E315" s="1059"/>
      <c r="F315" s="1059"/>
      <c r="G315" s="1059"/>
    </row>
    <row r="316" spans="2:8" x14ac:dyDescent="0.3">
      <c r="B316" s="1060" t="s">
        <v>68</v>
      </c>
      <c r="C316" s="1061"/>
      <c r="D316" s="1061"/>
      <c r="E316" s="1062"/>
      <c r="F316" s="1063" t="s">
        <v>394</v>
      </c>
      <c r="G316" s="1064"/>
    </row>
    <row r="317" spans="2:8" x14ac:dyDescent="0.3">
      <c r="B317" s="553" t="s">
        <v>393</v>
      </c>
      <c r="C317" s="554"/>
      <c r="D317" s="418">
        <v>0</v>
      </c>
      <c r="E317" s="555">
        <f>D317*12</f>
        <v>0</v>
      </c>
      <c r="F317" s="993"/>
      <c r="G317" s="994"/>
    </row>
    <row r="318" spans="2:8" x14ac:dyDescent="0.3">
      <c r="B318" s="553"/>
      <c r="C318" s="554"/>
      <c r="D318" s="576"/>
      <c r="E318" s="597"/>
      <c r="F318" s="982"/>
      <c r="G318" s="983"/>
    </row>
    <row r="319" spans="2:8" x14ac:dyDescent="0.3">
      <c r="B319" s="1054" t="s">
        <v>285</v>
      </c>
      <c r="C319" s="425" t="s">
        <v>321</v>
      </c>
      <c r="D319" s="441"/>
      <c r="E319" s="414">
        <v>0</v>
      </c>
      <c r="F319" s="982"/>
      <c r="G319" s="983"/>
    </row>
    <row r="320" spans="2:8" x14ac:dyDescent="0.3">
      <c r="B320" s="1055"/>
      <c r="C320" s="425" t="s">
        <v>322</v>
      </c>
      <c r="D320" s="441"/>
      <c r="E320" s="414">
        <v>0</v>
      </c>
      <c r="F320" s="982"/>
      <c r="G320" s="983"/>
    </row>
    <row r="321" spans="2:8" x14ac:dyDescent="0.3">
      <c r="B321" s="1055"/>
      <c r="C321" s="442" t="s">
        <v>323</v>
      </c>
      <c r="D321" s="441"/>
      <c r="E321" s="414">
        <v>0</v>
      </c>
      <c r="F321" s="982"/>
      <c r="G321" s="983"/>
    </row>
    <row r="322" spans="2:8" x14ac:dyDescent="0.3">
      <c r="B322" s="1056"/>
      <c r="C322" s="425" t="s">
        <v>324</v>
      </c>
      <c r="D322" s="441"/>
      <c r="E322" s="414">
        <v>0</v>
      </c>
      <c r="F322" s="982"/>
      <c r="G322" s="983"/>
    </row>
    <row r="323" spans="2:8" x14ac:dyDescent="0.3">
      <c r="B323" s="558"/>
      <c r="C323" s="563"/>
      <c r="D323" s="576"/>
      <c r="E323" s="576"/>
      <c r="F323" s="982"/>
      <c r="G323" s="983"/>
    </row>
    <row r="324" spans="2:8" ht="15.6" x14ac:dyDescent="0.3">
      <c r="B324" s="559" t="s">
        <v>320</v>
      </c>
      <c r="C324" s="613"/>
      <c r="D324" s="577"/>
      <c r="E324" s="561">
        <f>SUM(E317:E322)</f>
        <v>0</v>
      </c>
      <c r="F324" s="1027"/>
      <c r="G324" s="1028"/>
      <c r="H324" s="472" t="s">
        <v>413</v>
      </c>
    </row>
    <row r="325" spans="2:8" x14ac:dyDescent="0.3">
      <c r="B325" s="1059"/>
      <c r="C325" s="1059"/>
      <c r="D325" s="1059"/>
      <c r="E325" s="1059"/>
      <c r="F325" s="1059"/>
      <c r="G325" s="1059"/>
    </row>
    <row r="326" spans="2:8" ht="21" x14ac:dyDescent="0.3">
      <c r="B326" s="1065" t="s">
        <v>287</v>
      </c>
      <c r="C326" s="1066"/>
      <c r="D326" s="1066"/>
      <c r="E326" s="1066"/>
      <c r="F326" s="1066"/>
      <c r="G326" s="1067"/>
    </row>
    <row r="327" spans="2:8" x14ac:dyDescent="0.3">
      <c r="B327" s="1059"/>
      <c r="C327" s="1059"/>
      <c r="D327" s="1059"/>
      <c r="E327" s="1059"/>
      <c r="F327" s="1059"/>
      <c r="G327" s="1059"/>
    </row>
    <row r="328" spans="2:8" x14ac:dyDescent="0.3">
      <c r="B328" s="1060" t="s">
        <v>325</v>
      </c>
      <c r="C328" s="1061"/>
      <c r="D328" s="1061"/>
      <c r="E328" s="1062"/>
      <c r="F328" s="1063" t="s">
        <v>394</v>
      </c>
      <c r="G328" s="1064"/>
    </row>
    <row r="329" spans="2:8" x14ac:dyDescent="0.3">
      <c r="B329" s="553" t="s">
        <v>326</v>
      </c>
      <c r="C329" s="554"/>
      <c r="D329" s="418">
        <v>0</v>
      </c>
      <c r="E329" s="607">
        <f>D329*12</f>
        <v>0</v>
      </c>
      <c r="F329" s="1015"/>
      <c r="G329" s="1016"/>
    </row>
    <row r="330" spans="2:8" x14ac:dyDescent="0.3">
      <c r="B330" s="553"/>
      <c r="C330" s="554"/>
      <c r="D330" s="566"/>
      <c r="E330" s="566"/>
      <c r="F330" s="991"/>
      <c r="G330" s="992"/>
    </row>
    <row r="331" spans="2:8" x14ac:dyDescent="0.3">
      <c r="B331" s="1054" t="s">
        <v>285</v>
      </c>
      <c r="C331" s="413" t="s">
        <v>321</v>
      </c>
      <c r="D331" s="423"/>
      <c r="E331" s="418">
        <v>0</v>
      </c>
      <c r="F331" s="991"/>
      <c r="G331" s="992"/>
    </row>
    <row r="332" spans="2:8" x14ac:dyDescent="0.3">
      <c r="B332" s="1055"/>
      <c r="C332" s="413" t="s">
        <v>322</v>
      </c>
      <c r="D332" s="423"/>
      <c r="E332" s="418">
        <v>0</v>
      </c>
      <c r="F332" s="991"/>
      <c r="G332" s="992"/>
    </row>
    <row r="333" spans="2:8" x14ac:dyDescent="0.3">
      <c r="B333" s="1056"/>
      <c r="C333" s="413" t="s">
        <v>323</v>
      </c>
      <c r="D333" s="423"/>
      <c r="E333" s="418">
        <v>0</v>
      </c>
      <c r="F333" s="991"/>
      <c r="G333" s="992"/>
    </row>
    <row r="334" spans="2:8" x14ac:dyDescent="0.3">
      <c r="B334" s="558"/>
      <c r="C334" s="563"/>
      <c r="D334" s="566"/>
      <c r="E334" s="566"/>
      <c r="F334" s="991"/>
      <c r="G334" s="992"/>
    </row>
    <row r="335" spans="2:8" ht="15.6" x14ac:dyDescent="0.3">
      <c r="B335" s="614" t="s">
        <v>328</v>
      </c>
      <c r="C335" s="613"/>
      <c r="D335" s="615"/>
      <c r="E335" s="561">
        <f>SUM(E329:E333)</f>
        <v>0</v>
      </c>
      <c r="F335" s="995"/>
      <c r="G335" s="996"/>
      <c r="H335" s="472" t="s">
        <v>413</v>
      </c>
    </row>
    <row r="336" spans="2:8" x14ac:dyDescent="0.3">
      <c r="B336" s="1059"/>
      <c r="C336" s="1059"/>
      <c r="D336" s="1059"/>
      <c r="E336" s="1059"/>
      <c r="F336" s="1059"/>
      <c r="G336" s="1059"/>
    </row>
    <row r="337" spans="2:8" x14ac:dyDescent="0.3">
      <c r="B337" s="1060" t="s">
        <v>334</v>
      </c>
      <c r="C337" s="1061"/>
      <c r="D337" s="1061"/>
      <c r="E337" s="1062"/>
      <c r="F337" s="1063" t="s">
        <v>394</v>
      </c>
      <c r="G337" s="1064"/>
    </row>
    <row r="338" spans="2:8" ht="31.5" customHeight="1" x14ac:dyDescent="0.3">
      <c r="B338" s="1068" t="s">
        <v>329</v>
      </c>
      <c r="C338" s="1069"/>
      <c r="D338" s="417">
        <v>0</v>
      </c>
      <c r="E338" s="576"/>
      <c r="F338" s="1015"/>
      <c r="G338" s="1016"/>
    </row>
    <row r="339" spans="2:8" ht="28.2" customHeight="1" x14ac:dyDescent="0.3">
      <c r="B339" s="1068" t="s">
        <v>332</v>
      </c>
      <c r="C339" s="1069"/>
      <c r="D339" s="418">
        <v>0</v>
      </c>
      <c r="E339" s="607">
        <f>D338*D339</f>
        <v>0</v>
      </c>
      <c r="F339" s="991"/>
      <c r="G339" s="992"/>
    </row>
    <row r="340" spans="2:8" x14ac:dyDescent="0.3">
      <c r="B340" s="553"/>
      <c r="C340" s="554"/>
      <c r="D340" s="576"/>
      <c r="E340" s="566"/>
      <c r="F340" s="991"/>
      <c r="G340" s="992"/>
    </row>
    <row r="341" spans="2:8" x14ac:dyDescent="0.3">
      <c r="B341" s="1100" t="s">
        <v>333</v>
      </c>
      <c r="C341" s="1101"/>
      <c r="D341" s="576"/>
      <c r="E341" s="566"/>
      <c r="F341" s="991"/>
      <c r="G341" s="992"/>
    </row>
    <row r="342" spans="2:8" x14ac:dyDescent="0.3">
      <c r="B342" s="553" t="s">
        <v>330</v>
      </c>
      <c r="C342" s="554"/>
      <c r="D342" s="576"/>
      <c r="E342" s="422">
        <v>0</v>
      </c>
      <c r="F342" s="991"/>
      <c r="G342" s="992"/>
    </row>
    <row r="343" spans="2:8" x14ac:dyDescent="0.3">
      <c r="B343" s="553"/>
      <c r="C343" s="554"/>
      <c r="D343" s="576"/>
      <c r="E343" s="566"/>
      <c r="F343" s="991"/>
      <c r="G343" s="992"/>
    </row>
    <row r="344" spans="2:8" x14ac:dyDescent="0.3">
      <c r="B344" s="1054" t="s">
        <v>285</v>
      </c>
      <c r="C344" s="413" t="s">
        <v>321</v>
      </c>
      <c r="D344" s="576"/>
      <c r="E344" s="422">
        <v>0</v>
      </c>
      <c r="F344" s="991"/>
      <c r="G344" s="992"/>
    </row>
    <row r="345" spans="2:8" x14ac:dyDescent="0.3">
      <c r="B345" s="1055"/>
      <c r="C345" s="413" t="s">
        <v>322</v>
      </c>
      <c r="D345" s="576"/>
      <c r="E345" s="418">
        <v>0</v>
      </c>
      <c r="F345" s="991"/>
      <c r="G345" s="992"/>
    </row>
    <row r="346" spans="2:8" x14ac:dyDescent="0.3">
      <c r="B346" s="1056"/>
      <c r="C346" s="413" t="s">
        <v>323</v>
      </c>
      <c r="D346" s="576"/>
      <c r="E346" s="418">
        <v>0</v>
      </c>
      <c r="F346" s="991"/>
      <c r="G346" s="992"/>
    </row>
    <row r="347" spans="2:8" x14ac:dyDescent="0.3">
      <c r="B347" s="553"/>
      <c r="C347" s="554"/>
      <c r="D347" s="576"/>
      <c r="E347" s="566"/>
      <c r="F347" s="991"/>
      <c r="G347" s="992"/>
    </row>
    <row r="348" spans="2:8" ht="15.6" x14ac:dyDescent="0.3">
      <c r="B348" s="614" t="s">
        <v>331</v>
      </c>
      <c r="C348" s="560"/>
      <c r="D348" s="577"/>
      <c r="E348" s="561">
        <f>SUM(E339:E346)</f>
        <v>0</v>
      </c>
      <c r="F348" s="995"/>
      <c r="G348" s="996"/>
      <c r="H348" s="472" t="s">
        <v>413</v>
      </c>
    </row>
    <row r="349" spans="2:8" x14ac:dyDescent="0.3">
      <c r="B349" s="1059"/>
      <c r="C349" s="1059"/>
      <c r="D349" s="1059"/>
      <c r="E349" s="1059"/>
      <c r="F349" s="1059"/>
      <c r="G349" s="1059"/>
    </row>
    <row r="350" spans="2:8" x14ac:dyDescent="0.3">
      <c r="B350" s="1060" t="s">
        <v>335</v>
      </c>
      <c r="C350" s="1061"/>
      <c r="D350" s="1061"/>
      <c r="E350" s="1062"/>
      <c r="F350" s="1063" t="s">
        <v>370</v>
      </c>
      <c r="G350" s="1064"/>
    </row>
    <row r="351" spans="2:8" x14ac:dyDescent="0.3">
      <c r="B351" s="1057" t="s">
        <v>336</v>
      </c>
      <c r="C351" s="1058"/>
      <c r="D351" s="418">
        <v>0</v>
      </c>
      <c r="E351" s="576"/>
      <c r="F351" s="991"/>
      <c r="G351" s="992"/>
    </row>
    <row r="352" spans="2:8" x14ac:dyDescent="0.3">
      <c r="B352" s="616" t="s">
        <v>502</v>
      </c>
      <c r="C352" s="554"/>
      <c r="D352" s="417">
        <v>0</v>
      </c>
      <c r="E352" s="607">
        <f>D351*D352</f>
        <v>0</v>
      </c>
      <c r="F352" s="991"/>
      <c r="G352" s="992"/>
    </row>
    <row r="353" spans="2:8" x14ac:dyDescent="0.3">
      <c r="B353" s="1054" t="s">
        <v>285</v>
      </c>
      <c r="C353" s="413" t="s">
        <v>321</v>
      </c>
      <c r="D353" s="576"/>
      <c r="E353" s="414">
        <v>0</v>
      </c>
      <c r="F353" s="991"/>
      <c r="G353" s="992"/>
    </row>
    <row r="354" spans="2:8" x14ac:dyDescent="0.3">
      <c r="B354" s="1055"/>
      <c r="C354" s="413" t="s">
        <v>322</v>
      </c>
      <c r="D354" s="576"/>
      <c r="E354" s="414">
        <v>0</v>
      </c>
      <c r="F354" s="991"/>
      <c r="G354" s="992"/>
    </row>
    <row r="355" spans="2:8" x14ac:dyDescent="0.3">
      <c r="B355" s="1056"/>
      <c r="C355" s="413" t="s">
        <v>323</v>
      </c>
      <c r="D355" s="576"/>
      <c r="E355" s="414">
        <v>0</v>
      </c>
      <c r="F355" s="991"/>
      <c r="G355" s="992"/>
    </row>
    <row r="356" spans="2:8" x14ac:dyDescent="0.3">
      <c r="B356" s="558"/>
      <c r="C356" s="563"/>
      <c r="D356" s="576"/>
      <c r="E356" s="566"/>
      <c r="F356" s="991"/>
      <c r="G356" s="992"/>
    </row>
    <row r="357" spans="2:8" ht="15.6" x14ac:dyDescent="0.3">
      <c r="B357" s="614" t="s">
        <v>337</v>
      </c>
      <c r="C357" s="613"/>
      <c r="D357" s="577"/>
      <c r="E357" s="561">
        <f>SUM(E351:E355)</f>
        <v>0</v>
      </c>
      <c r="F357" s="995"/>
      <c r="G357" s="996"/>
      <c r="H357" s="472" t="s">
        <v>413</v>
      </c>
    </row>
    <row r="358" spans="2:8" x14ac:dyDescent="0.3">
      <c r="B358" s="1059"/>
      <c r="C358" s="1059"/>
      <c r="D358" s="1059"/>
      <c r="E358" s="1059"/>
      <c r="F358" s="1059"/>
      <c r="G358" s="1059"/>
    </row>
    <row r="359" spans="2:8" x14ac:dyDescent="0.3">
      <c r="B359" s="1060" t="s">
        <v>338</v>
      </c>
      <c r="C359" s="1061"/>
      <c r="D359" s="1061"/>
      <c r="E359" s="1062"/>
      <c r="F359" s="1063" t="s">
        <v>370</v>
      </c>
      <c r="G359" s="1064"/>
    </row>
    <row r="360" spans="2:8" x14ac:dyDescent="0.3">
      <c r="B360" s="553" t="s">
        <v>339</v>
      </c>
      <c r="C360" s="554"/>
      <c r="D360" s="422">
        <v>0</v>
      </c>
      <c r="E360" s="607">
        <f>D360*12</f>
        <v>0</v>
      </c>
      <c r="F360" s="991"/>
      <c r="G360" s="992"/>
    </row>
    <row r="361" spans="2:8" x14ac:dyDescent="0.3">
      <c r="B361" s="553" t="s">
        <v>340</v>
      </c>
      <c r="C361" s="554"/>
      <c r="D361" s="576"/>
      <c r="E361" s="422">
        <v>0</v>
      </c>
      <c r="F361" s="991"/>
      <c r="G361" s="992"/>
    </row>
    <row r="362" spans="2:8" x14ac:dyDescent="0.3">
      <c r="B362" s="553"/>
      <c r="C362" s="554"/>
      <c r="D362" s="576"/>
      <c r="E362" s="566"/>
      <c r="F362" s="991"/>
      <c r="G362" s="992"/>
    </row>
    <row r="363" spans="2:8" x14ac:dyDescent="0.3">
      <c r="B363" s="1054" t="s">
        <v>285</v>
      </c>
      <c r="C363" s="413" t="s">
        <v>321</v>
      </c>
      <c r="D363" s="576"/>
      <c r="E363" s="418">
        <v>0</v>
      </c>
      <c r="F363" s="991"/>
      <c r="G363" s="992"/>
    </row>
    <row r="364" spans="2:8" x14ac:dyDescent="0.3">
      <c r="B364" s="1055"/>
      <c r="C364" s="413" t="s">
        <v>322</v>
      </c>
      <c r="D364" s="576"/>
      <c r="E364" s="418">
        <v>0</v>
      </c>
      <c r="F364" s="991"/>
      <c r="G364" s="992"/>
    </row>
    <row r="365" spans="2:8" x14ac:dyDescent="0.3">
      <c r="B365" s="1056"/>
      <c r="C365" s="413" t="s">
        <v>323</v>
      </c>
      <c r="D365" s="576"/>
      <c r="E365" s="418">
        <v>0</v>
      </c>
      <c r="F365" s="991"/>
      <c r="G365" s="992"/>
    </row>
    <row r="366" spans="2:8" x14ac:dyDescent="0.3">
      <c r="B366" s="558"/>
      <c r="C366" s="563"/>
      <c r="D366" s="576"/>
      <c r="E366" s="566"/>
      <c r="F366" s="991"/>
      <c r="G366" s="992"/>
    </row>
    <row r="367" spans="2:8" ht="15.6" x14ac:dyDescent="0.3">
      <c r="B367" s="614" t="s">
        <v>341</v>
      </c>
      <c r="C367" s="613"/>
      <c r="D367" s="577"/>
      <c r="E367" s="561">
        <f>SUM(E360:E365)</f>
        <v>0</v>
      </c>
      <c r="F367" s="995"/>
      <c r="G367" s="996"/>
      <c r="H367" s="472" t="s">
        <v>413</v>
      </c>
    </row>
    <row r="368" spans="2:8" x14ac:dyDescent="0.3">
      <c r="B368" s="1059"/>
      <c r="C368" s="1059"/>
      <c r="D368" s="1059"/>
      <c r="E368" s="1059"/>
      <c r="F368" s="1059"/>
      <c r="G368" s="1059"/>
    </row>
    <row r="369" spans="2:8" x14ac:dyDescent="0.3">
      <c r="B369" s="1060" t="s">
        <v>342</v>
      </c>
      <c r="C369" s="1061"/>
      <c r="D369" s="1061"/>
      <c r="E369" s="1062"/>
      <c r="F369" s="1063" t="s">
        <v>370</v>
      </c>
      <c r="G369" s="1064"/>
    </row>
    <row r="370" spans="2:8" x14ac:dyDescent="0.3">
      <c r="B370" s="553" t="s">
        <v>343</v>
      </c>
      <c r="C370" s="554"/>
      <c r="D370" s="418">
        <v>0</v>
      </c>
      <c r="E370" s="576"/>
      <c r="F370" s="1015"/>
      <c r="G370" s="1016"/>
    </row>
    <row r="371" spans="2:8" x14ac:dyDescent="0.3">
      <c r="B371" s="617" t="s">
        <v>344</v>
      </c>
      <c r="C371" s="554"/>
      <c r="D371" s="417">
        <v>0</v>
      </c>
      <c r="E371" s="607">
        <f>D370*D371</f>
        <v>0</v>
      </c>
      <c r="F371" s="991"/>
      <c r="G371" s="992"/>
    </row>
    <row r="372" spans="2:8" x14ac:dyDescent="0.3">
      <c r="B372" s="618"/>
      <c r="C372" s="554"/>
      <c r="D372" s="576"/>
      <c r="E372" s="566"/>
      <c r="F372" s="991"/>
      <c r="G372" s="992"/>
    </row>
    <row r="373" spans="2:8" x14ac:dyDescent="0.3">
      <c r="B373" s="617" t="s">
        <v>345</v>
      </c>
      <c r="C373" s="554"/>
      <c r="D373" s="576"/>
      <c r="E373" s="566"/>
      <c r="F373" s="991"/>
      <c r="G373" s="992"/>
    </row>
    <row r="374" spans="2:8" x14ac:dyDescent="0.3">
      <c r="B374" s="619" t="s">
        <v>346</v>
      </c>
      <c r="C374" s="554"/>
      <c r="D374" s="576"/>
      <c r="E374" s="414">
        <v>0</v>
      </c>
      <c r="F374" s="991"/>
      <c r="G374" s="992"/>
    </row>
    <row r="375" spans="2:8" x14ac:dyDescent="0.3">
      <c r="B375" s="619" t="s">
        <v>501</v>
      </c>
      <c r="C375" s="554"/>
      <c r="D375" s="576"/>
      <c r="E375" s="414">
        <v>0</v>
      </c>
      <c r="F375" s="991"/>
      <c r="G375" s="992"/>
    </row>
    <row r="376" spans="2:8" x14ac:dyDescent="0.3">
      <c r="B376" s="618"/>
      <c r="C376" s="554"/>
      <c r="D376" s="576"/>
      <c r="E376" s="566"/>
      <c r="F376" s="991"/>
      <c r="G376" s="992"/>
    </row>
    <row r="377" spans="2:8" x14ac:dyDescent="0.3">
      <c r="B377" s="1054" t="s">
        <v>285</v>
      </c>
      <c r="C377" s="413" t="s">
        <v>321</v>
      </c>
      <c r="D377" s="576"/>
      <c r="E377" s="414">
        <v>0</v>
      </c>
      <c r="F377" s="991"/>
      <c r="G377" s="992"/>
    </row>
    <row r="378" spans="2:8" x14ac:dyDescent="0.3">
      <c r="B378" s="1055"/>
      <c r="C378" s="413" t="s">
        <v>322</v>
      </c>
      <c r="D378" s="576"/>
      <c r="E378" s="414">
        <v>0</v>
      </c>
      <c r="F378" s="991"/>
      <c r="G378" s="992"/>
    </row>
    <row r="379" spans="2:8" x14ac:dyDescent="0.3">
      <c r="B379" s="1056"/>
      <c r="C379" s="413" t="s">
        <v>323</v>
      </c>
      <c r="D379" s="576"/>
      <c r="E379" s="414">
        <v>0</v>
      </c>
      <c r="F379" s="991"/>
      <c r="G379" s="992"/>
    </row>
    <row r="380" spans="2:8" x14ac:dyDescent="0.3">
      <c r="B380" s="558"/>
      <c r="C380" s="563"/>
      <c r="D380" s="576"/>
      <c r="E380" s="566"/>
      <c r="F380" s="991"/>
      <c r="G380" s="992"/>
    </row>
    <row r="381" spans="2:8" ht="15.6" x14ac:dyDescent="0.3">
      <c r="B381" s="614" t="s">
        <v>347</v>
      </c>
      <c r="C381" s="613"/>
      <c r="D381" s="577"/>
      <c r="E381" s="561">
        <f>SUM(E370:E379)</f>
        <v>0</v>
      </c>
      <c r="F381" s="995"/>
      <c r="G381" s="996"/>
      <c r="H381" s="472" t="s">
        <v>413</v>
      </c>
    </row>
    <row r="382" spans="2:8" x14ac:dyDescent="0.3">
      <c r="B382" s="1059"/>
      <c r="C382" s="1059"/>
      <c r="D382" s="1059"/>
      <c r="E382" s="1059"/>
      <c r="F382" s="1059"/>
      <c r="G382" s="1059"/>
    </row>
    <row r="383" spans="2:8" x14ac:dyDescent="0.3">
      <c r="B383" s="1060" t="s">
        <v>348</v>
      </c>
      <c r="C383" s="1061"/>
      <c r="D383" s="1061"/>
      <c r="E383" s="1062"/>
      <c r="F383" s="1063" t="s">
        <v>370</v>
      </c>
      <c r="G383" s="1064"/>
    </row>
    <row r="384" spans="2:8" x14ac:dyDescent="0.3">
      <c r="B384" s="553" t="s">
        <v>349</v>
      </c>
      <c r="C384" s="554"/>
      <c r="D384" s="620">
        <f>D125</f>
        <v>0</v>
      </c>
      <c r="E384" s="576"/>
      <c r="F384" s="1015"/>
      <c r="G384" s="1016"/>
    </row>
    <row r="385" spans="2:8" x14ac:dyDescent="0.3">
      <c r="B385" s="617" t="s">
        <v>350</v>
      </c>
      <c r="C385" s="554"/>
      <c r="D385" s="576"/>
      <c r="E385" s="576"/>
      <c r="F385" s="991"/>
      <c r="G385" s="992"/>
    </row>
    <row r="386" spans="2:8" x14ac:dyDescent="0.3">
      <c r="B386" s="619" t="s">
        <v>351</v>
      </c>
      <c r="C386" s="554"/>
      <c r="D386" s="418">
        <v>0</v>
      </c>
      <c r="E386" s="607">
        <f>$D$384*D386</f>
        <v>0</v>
      </c>
      <c r="F386" s="991"/>
      <c r="G386" s="992"/>
    </row>
    <row r="387" spans="2:8" x14ac:dyDescent="0.3">
      <c r="B387" s="619" t="s">
        <v>352</v>
      </c>
      <c r="C387" s="554"/>
      <c r="D387" s="418">
        <v>0</v>
      </c>
      <c r="E387" s="607">
        <f t="shared" ref="E387:E391" si="3">$D$384*D387</f>
        <v>0</v>
      </c>
      <c r="F387" s="991"/>
      <c r="G387" s="992"/>
    </row>
    <row r="388" spans="2:8" x14ac:dyDescent="0.3">
      <c r="B388" s="619" t="s">
        <v>356</v>
      </c>
      <c r="C388" s="554"/>
      <c r="D388" s="418">
        <v>0</v>
      </c>
      <c r="E388" s="607">
        <f t="shared" si="3"/>
        <v>0</v>
      </c>
      <c r="F388" s="991"/>
      <c r="G388" s="992"/>
    </row>
    <row r="389" spans="2:8" x14ac:dyDescent="0.3">
      <c r="B389" s="621" t="s">
        <v>353</v>
      </c>
      <c r="C389" s="413"/>
      <c r="D389" s="418">
        <v>0</v>
      </c>
      <c r="E389" s="607">
        <f t="shared" si="3"/>
        <v>0</v>
      </c>
      <c r="F389" s="991"/>
      <c r="G389" s="992"/>
    </row>
    <row r="390" spans="2:8" x14ac:dyDescent="0.3">
      <c r="B390" s="621" t="s">
        <v>354</v>
      </c>
      <c r="C390" s="413"/>
      <c r="D390" s="418">
        <v>0</v>
      </c>
      <c r="E390" s="607">
        <f t="shared" si="3"/>
        <v>0</v>
      </c>
      <c r="F390" s="991"/>
      <c r="G390" s="992"/>
    </row>
    <row r="391" spans="2:8" x14ac:dyDescent="0.3">
      <c r="B391" s="621" t="s">
        <v>355</v>
      </c>
      <c r="C391" s="413"/>
      <c r="D391" s="418">
        <v>0</v>
      </c>
      <c r="E391" s="607">
        <f t="shared" si="3"/>
        <v>0</v>
      </c>
      <c r="F391" s="991"/>
      <c r="G391" s="992"/>
    </row>
    <row r="392" spans="2:8" x14ac:dyDescent="0.3">
      <c r="B392" s="618"/>
      <c r="C392" s="443"/>
      <c r="D392" s="576"/>
      <c r="E392" s="576"/>
      <c r="F392" s="991"/>
      <c r="G392" s="992"/>
    </row>
    <row r="393" spans="2:8" x14ac:dyDescent="0.3">
      <c r="B393" s="1054" t="s">
        <v>285</v>
      </c>
      <c r="C393" s="413" t="s">
        <v>321</v>
      </c>
      <c r="D393" s="576"/>
      <c r="E393" s="414">
        <v>0</v>
      </c>
      <c r="F393" s="991"/>
      <c r="G393" s="992"/>
    </row>
    <row r="394" spans="2:8" x14ac:dyDescent="0.3">
      <c r="B394" s="1055"/>
      <c r="C394" s="413" t="s">
        <v>322</v>
      </c>
      <c r="D394" s="576"/>
      <c r="E394" s="414">
        <v>0</v>
      </c>
      <c r="F394" s="991"/>
      <c r="G394" s="992"/>
    </row>
    <row r="395" spans="2:8" x14ac:dyDescent="0.3">
      <c r="B395" s="1056"/>
      <c r="C395" s="413" t="s">
        <v>323</v>
      </c>
      <c r="D395" s="576"/>
      <c r="E395" s="414">
        <v>0</v>
      </c>
      <c r="F395" s="991"/>
      <c r="G395" s="992"/>
    </row>
    <row r="396" spans="2:8" x14ac:dyDescent="0.3">
      <c r="B396" s="558"/>
      <c r="C396" s="563"/>
      <c r="D396" s="576"/>
      <c r="E396" s="566"/>
      <c r="F396" s="991"/>
      <c r="G396" s="992"/>
    </row>
    <row r="397" spans="2:8" ht="15.6" x14ac:dyDescent="0.3">
      <c r="B397" s="614" t="s">
        <v>357</v>
      </c>
      <c r="C397" s="613"/>
      <c r="D397" s="577"/>
      <c r="E397" s="561">
        <f>SUM(E384:E395)</f>
        <v>0</v>
      </c>
      <c r="F397" s="995"/>
      <c r="G397" s="996"/>
      <c r="H397" s="472" t="s">
        <v>413</v>
      </c>
    </row>
    <row r="398" spans="2:8" x14ac:dyDescent="0.3">
      <c r="B398" s="1059"/>
      <c r="C398" s="1059"/>
      <c r="D398" s="1059"/>
      <c r="E398" s="1059"/>
      <c r="F398" s="1059"/>
      <c r="G398" s="1059"/>
    </row>
    <row r="399" spans="2:8" x14ac:dyDescent="0.3">
      <c r="B399" s="1060" t="s">
        <v>358</v>
      </c>
      <c r="C399" s="1061"/>
      <c r="D399" s="1061"/>
      <c r="E399" s="1062"/>
      <c r="F399" s="1063" t="s">
        <v>370</v>
      </c>
      <c r="G399" s="1064"/>
    </row>
    <row r="400" spans="2:8" ht="32.1" customHeight="1" x14ac:dyDescent="0.3">
      <c r="B400" s="1068" t="s">
        <v>359</v>
      </c>
      <c r="C400" s="1069"/>
      <c r="D400" s="417">
        <v>0</v>
      </c>
      <c r="E400" s="576"/>
      <c r="F400" s="1015"/>
      <c r="G400" s="1016"/>
    </row>
    <row r="401" spans="2:8" ht="14.7" customHeight="1" x14ac:dyDescent="0.3">
      <c r="B401" s="1068" t="s">
        <v>332</v>
      </c>
      <c r="C401" s="1069"/>
      <c r="D401" s="418">
        <v>0</v>
      </c>
      <c r="E401" s="607">
        <f>D400*D401</f>
        <v>0</v>
      </c>
      <c r="F401" s="991"/>
      <c r="G401" s="992"/>
    </row>
    <row r="402" spans="2:8" x14ac:dyDescent="0.3">
      <c r="B402" s="553"/>
      <c r="C402" s="554"/>
      <c r="D402" s="566"/>
      <c r="E402" s="566"/>
      <c r="F402" s="991"/>
      <c r="G402" s="992"/>
    </row>
    <row r="403" spans="2:8" x14ac:dyDescent="0.3">
      <c r="B403" s="1054" t="s">
        <v>285</v>
      </c>
      <c r="C403" s="413" t="s">
        <v>321</v>
      </c>
      <c r="D403" s="566"/>
      <c r="E403" s="414">
        <v>0</v>
      </c>
      <c r="F403" s="991"/>
      <c r="G403" s="992"/>
    </row>
    <row r="404" spans="2:8" x14ac:dyDescent="0.3">
      <c r="B404" s="1055"/>
      <c r="C404" s="413" t="s">
        <v>322</v>
      </c>
      <c r="D404" s="566"/>
      <c r="E404" s="414">
        <v>0</v>
      </c>
      <c r="F404" s="991"/>
      <c r="G404" s="992"/>
    </row>
    <row r="405" spans="2:8" x14ac:dyDescent="0.3">
      <c r="B405" s="1056"/>
      <c r="C405" s="413" t="s">
        <v>323</v>
      </c>
      <c r="D405" s="566"/>
      <c r="E405" s="414">
        <v>0</v>
      </c>
      <c r="F405" s="991"/>
      <c r="G405" s="992"/>
    </row>
    <row r="406" spans="2:8" x14ac:dyDescent="0.3">
      <c r="B406" s="553"/>
      <c r="C406" s="554"/>
      <c r="D406" s="566"/>
      <c r="E406" s="566"/>
      <c r="F406" s="991"/>
      <c r="G406" s="992"/>
    </row>
    <row r="407" spans="2:8" ht="15.6" x14ac:dyDescent="0.3">
      <c r="B407" s="614" t="s">
        <v>360</v>
      </c>
      <c r="C407" s="560"/>
      <c r="D407" s="615"/>
      <c r="E407" s="561">
        <f>SUM(E401:E405)</f>
        <v>0</v>
      </c>
      <c r="F407" s="995"/>
      <c r="G407" s="996"/>
      <c r="H407" s="472" t="s">
        <v>413</v>
      </c>
    </row>
    <row r="408" spans="2:8" x14ac:dyDescent="0.3">
      <c r="B408" s="1059"/>
      <c r="C408" s="1059"/>
      <c r="D408" s="1059"/>
      <c r="E408" s="1059"/>
      <c r="F408" s="1059"/>
      <c r="G408" s="1059"/>
    </row>
    <row r="409" spans="2:8" x14ac:dyDescent="0.3">
      <c r="B409" s="1060" t="s">
        <v>362</v>
      </c>
      <c r="C409" s="1061"/>
      <c r="D409" s="1061"/>
      <c r="E409" s="1062"/>
      <c r="F409" s="1063" t="s">
        <v>370</v>
      </c>
      <c r="G409" s="1064"/>
    </row>
    <row r="410" spans="2:8" ht="29.7" customHeight="1" x14ac:dyDescent="0.3">
      <c r="B410" s="1068" t="s">
        <v>363</v>
      </c>
      <c r="C410" s="1069"/>
      <c r="D410" s="417">
        <v>0</v>
      </c>
      <c r="E410" s="576"/>
      <c r="F410" s="1015"/>
      <c r="G410" s="1016"/>
    </row>
    <row r="411" spans="2:8" x14ac:dyDescent="0.3">
      <c r="B411" s="1068" t="s">
        <v>332</v>
      </c>
      <c r="C411" s="1069"/>
      <c r="D411" s="418">
        <v>0</v>
      </c>
      <c r="E411" s="607">
        <f>D410*D411</f>
        <v>0</v>
      </c>
      <c r="F411" s="991"/>
      <c r="G411" s="992"/>
    </row>
    <row r="412" spans="2:8" x14ac:dyDescent="0.3">
      <c r="B412" s="553"/>
      <c r="C412" s="554"/>
      <c r="D412" s="566"/>
      <c r="E412" s="566"/>
      <c r="F412" s="991"/>
      <c r="G412" s="992"/>
    </row>
    <row r="413" spans="2:8" x14ac:dyDescent="0.3">
      <c r="B413" s="1054" t="s">
        <v>285</v>
      </c>
      <c r="C413" s="413" t="s">
        <v>321</v>
      </c>
      <c r="D413" s="566"/>
      <c r="E413" s="414">
        <v>0</v>
      </c>
      <c r="F413" s="991"/>
      <c r="G413" s="992"/>
    </row>
    <row r="414" spans="2:8" x14ac:dyDescent="0.3">
      <c r="B414" s="1055"/>
      <c r="C414" s="413" t="s">
        <v>322</v>
      </c>
      <c r="D414" s="566"/>
      <c r="E414" s="414">
        <v>0</v>
      </c>
      <c r="F414" s="991"/>
      <c r="G414" s="992"/>
    </row>
    <row r="415" spans="2:8" x14ac:dyDescent="0.3">
      <c r="B415" s="1056"/>
      <c r="C415" s="413" t="s">
        <v>323</v>
      </c>
      <c r="D415" s="566"/>
      <c r="E415" s="414">
        <v>0</v>
      </c>
      <c r="F415" s="991"/>
      <c r="G415" s="992"/>
    </row>
    <row r="416" spans="2:8" x14ac:dyDescent="0.3">
      <c r="B416" s="553"/>
      <c r="C416" s="443"/>
      <c r="D416" s="566"/>
      <c r="E416" s="566"/>
      <c r="F416" s="991"/>
      <c r="G416" s="992"/>
    </row>
    <row r="417" spans="2:11" ht="15.6" x14ac:dyDescent="0.3">
      <c r="B417" s="614" t="s">
        <v>361</v>
      </c>
      <c r="C417" s="560"/>
      <c r="D417" s="615"/>
      <c r="E417" s="561">
        <f>SUM(E411:E415)</f>
        <v>0</v>
      </c>
      <c r="F417" s="995"/>
      <c r="G417" s="996"/>
      <c r="H417" s="472" t="s">
        <v>413</v>
      </c>
    </row>
    <row r="418" spans="2:11" x14ac:dyDescent="0.3">
      <c r="B418" s="1059"/>
      <c r="C418" s="1059"/>
      <c r="D418" s="1059"/>
      <c r="E418" s="1059"/>
      <c r="F418" s="1059"/>
      <c r="G418" s="1059"/>
    </row>
    <row r="419" spans="2:11" x14ac:dyDescent="0.3">
      <c r="B419" s="1060" t="s">
        <v>364</v>
      </c>
      <c r="C419" s="1061"/>
      <c r="D419" s="1061"/>
      <c r="E419" s="1062"/>
      <c r="F419" s="1063" t="s">
        <v>370</v>
      </c>
      <c r="G419" s="1064"/>
    </row>
    <row r="420" spans="2:11" ht="32.700000000000003" customHeight="1" x14ac:dyDescent="0.3">
      <c r="B420" s="1068" t="s">
        <v>365</v>
      </c>
      <c r="C420" s="1069"/>
      <c r="D420" s="444">
        <v>0</v>
      </c>
      <c r="E420" s="576"/>
      <c r="F420" s="1015"/>
      <c r="G420" s="1016"/>
    </row>
    <row r="421" spans="2:11" x14ac:dyDescent="0.3">
      <c r="B421" s="1068" t="s">
        <v>368</v>
      </c>
      <c r="C421" s="1069"/>
      <c r="D421" s="418">
        <v>0</v>
      </c>
      <c r="E421" s="622">
        <f>D420*D421</f>
        <v>0</v>
      </c>
      <c r="F421" s="991"/>
      <c r="G421" s="992"/>
    </row>
    <row r="422" spans="2:11" x14ac:dyDescent="0.3">
      <c r="B422" s="567"/>
      <c r="C422" s="568"/>
      <c r="D422" s="576"/>
      <c r="E422" s="576"/>
      <c r="F422" s="991"/>
      <c r="G422" s="992"/>
    </row>
    <row r="423" spans="2:11" x14ac:dyDescent="0.3">
      <c r="B423" s="569" t="s">
        <v>367</v>
      </c>
      <c r="C423" s="568"/>
      <c r="D423" s="417">
        <v>0</v>
      </c>
      <c r="E423" s="576"/>
      <c r="F423" s="991"/>
      <c r="G423" s="992"/>
    </row>
    <row r="424" spans="2:11" x14ac:dyDescent="0.3">
      <c r="B424" s="569" t="s">
        <v>368</v>
      </c>
      <c r="C424" s="568"/>
      <c r="D424" s="418">
        <v>0</v>
      </c>
      <c r="E424" s="622">
        <f>D423*D424</f>
        <v>0</v>
      </c>
      <c r="F424" s="991"/>
      <c r="G424" s="992"/>
    </row>
    <row r="425" spans="2:11" x14ac:dyDescent="0.3">
      <c r="B425" s="567"/>
      <c r="C425" s="568"/>
      <c r="D425" s="576"/>
      <c r="E425" s="576"/>
      <c r="F425" s="991"/>
      <c r="G425" s="992"/>
    </row>
    <row r="426" spans="2:11" x14ac:dyDescent="0.3">
      <c r="B426" s="569" t="s">
        <v>366</v>
      </c>
      <c r="C426" s="568"/>
      <c r="D426" s="418">
        <v>0</v>
      </c>
      <c r="E426" s="622">
        <f>D426*12</f>
        <v>0</v>
      </c>
      <c r="F426" s="991"/>
      <c r="G426" s="992"/>
    </row>
    <row r="427" spans="2:11" x14ac:dyDescent="0.3">
      <c r="B427" s="567"/>
      <c r="C427" s="568"/>
      <c r="D427" s="576"/>
      <c r="E427" s="576"/>
      <c r="F427" s="991"/>
      <c r="G427" s="992"/>
    </row>
    <row r="428" spans="2:11" x14ac:dyDescent="0.3">
      <c r="B428" s="1077" t="s">
        <v>285</v>
      </c>
      <c r="C428" s="413" t="s">
        <v>321</v>
      </c>
      <c r="D428" s="576"/>
      <c r="E428" s="414">
        <v>0</v>
      </c>
      <c r="F428" s="991"/>
      <c r="G428" s="992"/>
    </row>
    <row r="429" spans="2:11" x14ac:dyDescent="0.3">
      <c r="B429" s="1077"/>
      <c r="C429" s="413" t="s">
        <v>322</v>
      </c>
      <c r="D429" s="576"/>
      <c r="E429" s="414">
        <v>0</v>
      </c>
      <c r="F429" s="991"/>
      <c r="G429" s="992"/>
    </row>
    <row r="430" spans="2:11" x14ac:dyDescent="0.3">
      <c r="B430" s="1077"/>
      <c r="C430" s="413" t="s">
        <v>323</v>
      </c>
      <c r="D430" s="576"/>
      <c r="E430" s="414">
        <v>0</v>
      </c>
      <c r="F430" s="991"/>
      <c r="G430" s="992"/>
    </row>
    <row r="431" spans="2:11" x14ac:dyDescent="0.3">
      <c r="B431" s="553"/>
      <c r="C431" s="554"/>
      <c r="D431" s="576"/>
      <c r="E431" s="576"/>
      <c r="F431" s="991"/>
      <c r="G431" s="992"/>
      <c r="H431" s="545"/>
      <c r="I431" s="545"/>
      <c r="J431" s="966"/>
      <c r="K431" s="966"/>
    </row>
    <row r="432" spans="2:11" ht="15.6" x14ac:dyDescent="0.3">
      <c r="B432" s="614" t="s">
        <v>369</v>
      </c>
      <c r="C432" s="560"/>
      <c r="D432" s="577"/>
      <c r="E432" s="561">
        <f>SUM(E421:E430)</f>
        <v>0</v>
      </c>
      <c r="F432" s="995"/>
      <c r="G432" s="996"/>
      <c r="H432" s="472" t="s">
        <v>413</v>
      </c>
    </row>
    <row r="433" spans="2:8" x14ac:dyDescent="0.3">
      <c r="B433" s="1059"/>
      <c r="C433" s="1059"/>
      <c r="D433" s="1059"/>
      <c r="E433" s="1059"/>
      <c r="F433" s="1059"/>
      <c r="G433" s="1059"/>
    </row>
    <row r="434" spans="2:8" x14ac:dyDescent="0.3">
      <c r="B434" s="1060" t="s">
        <v>373</v>
      </c>
      <c r="C434" s="1061"/>
      <c r="D434" s="1061"/>
      <c r="E434" s="1062"/>
      <c r="F434" s="1063" t="s">
        <v>370</v>
      </c>
      <c r="G434" s="1064"/>
    </row>
    <row r="435" spans="2:8" x14ac:dyDescent="0.3">
      <c r="B435" s="553" t="s">
        <v>372</v>
      </c>
      <c r="C435" s="554"/>
      <c r="D435" s="418">
        <v>0</v>
      </c>
      <c r="E435" s="557">
        <f>D435*12</f>
        <v>0</v>
      </c>
      <c r="F435" s="1015"/>
      <c r="G435" s="1016"/>
    </row>
    <row r="436" spans="2:8" x14ac:dyDescent="0.3">
      <c r="B436" s="553"/>
      <c r="C436" s="554"/>
      <c r="D436" s="576"/>
      <c r="E436" s="576"/>
      <c r="F436" s="991"/>
      <c r="G436" s="992"/>
    </row>
    <row r="437" spans="2:8" x14ac:dyDescent="0.3">
      <c r="B437" s="1077" t="s">
        <v>285</v>
      </c>
      <c r="C437" s="413" t="s">
        <v>321</v>
      </c>
      <c r="D437" s="576"/>
      <c r="E437" s="418">
        <v>0</v>
      </c>
      <c r="F437" s="991"/>
      <c r="G437" s="992"/>
    </row>
    <row r="438" spans="2:8" x14ac:dyDescent="0.3">
      <c r="B438" s="1077"/>
      <c r="C438" s="413" t="s">
        <v>322</v>
      </c>
      <c r="D438" s="576"/>
      <c r="E438" s="418">
        <v>0</v>
      </c>
      <c r="F438" s="991"/>
      <c r="G438" s="992"/>
    </row>
    <row r="439" spans="2:8" x14ac:dyDescent="0.3">
      <c r="B439" s="1077"/>
      <c r="C439" s="413" t="s">
        <v>323</v>
      </c>
      <c r="D439" s="576"/>
      <c r="E439" s="418">
        <v>0</v>
      </c>
      <c r="F439" s="991"/>
      <c r="G439" s="992"/>
    </row>
    <row r="440" spans="2:8" x14ac:dyDescent="0.3">
      <c r="B440" s="558"/>
      <c r="C440" s="563"/>
      <c r="D440" s="576"/>
      <c r="E440" s="623"/>
      <c r="F440" s="991"/>
      <c r="G440" s="992"/>
    </row>
    <row r="441" spans="2:8" ht="15.6" x14ac:dyDescent="0.3">
      <c r="B441" s="614" t="s">
        <v>374</v>
      </c>
      <c r="C441" s="613"/>
      <c r="D441" s="577"/>
      <c r="E441" s="578">
        <f>SUM(E435:E439)</f>
        <v>0</v>
      </c>
      <c r="F441" s="1025"/>
      <c r="G441" s="1026"/>
      <c r="H441" s="472" t="s">
        <v>413</v>
      </c>
    </row>
    <row r="442" spans="2:8" x14ac:dyDescent="0.3">
      <c r="B442" s="1059"/>
      <c r="C442" s="1059"/>
      <c r="D442" s="1059"/>
      <c r="E442" s="1059"/>
      <c r="F442" s="1059"/>
      <c r="G442" s="1059"/>
    </row>
    <row r="443" spans="2:8" ht="21" x14ac:dyDescent="0.4">
      <c r="B443" s="1065" t="s">
        <v>504</v>
      </c>
      <c r="C443" s="1066"/>
      <c r="D443" s="1066"/>
      <c r="E443" s="1066"/>
      <c r="F443" s="1066"/>
      <c r="G443" s="1067"/>
      <c r="H443" s="547"/>
    </row>
    <row r="444" spans="2:8" x14ac:dyDescent="0.3">
      <c r="B444" s="1059"/>
      <c r="C444" s="1059"/>
      <c r="D444" s="1059"/>
      <c r="E444" s="1059"/>
      <c r="F444" s="1059"/>
      <c r="G444" s="1059"/>
    </row>
    <row r="445" spans="2:8" x14ac:dyDescent="0.3">
      <c r="B445" s="1060" t="s">
        <v>453</v>
      </c>
      <c r="C445" s="1061"/>
      <c r="D445" s="1061"/>
      <c r="E445" s="1062"/>
      <c r="F445" s="1063" t="s">
        <v>370</v>
      </c>
      <c r="G445" s="1064"/>
    </row>
    <row r="446" spans="2:8" x14ac:dyDescent="0.3">
      <c r="B446" s="553" t="s">
        <v>452</v>
      </c>
      <c r="C446" s="554"/>
      <c r="D446" s="418">
        <v>0</v>
      </c>
      <c r="E446" s="557">
        <f>D446*12</f>
        <v>0</v>
      </c>
      <c r="F446" s="1015"/>
      <c r="G446" s="1016"/>
    </row>
    <row r="447" spans="2:8" x14ac:dyDescent="0.3">
      <c r="B447" s="553" t="s">
        <v>457</v>
      </c>
      <c r="C447" s="554"/>
      <c r="D447" s="418">
        <v>0</v>
      </c>
      <c r="E447" s="557">
        <f>D447*12</f>
        <v>0</v>
      </c>
      <c r="F447" s="991"/>
      <c r="G447" s="992"/>
    </row>
    <row r="448" spans="2:8" x14ac:dyDescent="0.3">
      <c r="B448" s="1077" t="s">
        <v>285</v>
      </c>
      <c r="C448" s="413" t="s">
        <v>321</v>
      </c>
      <c r="D448" s="576"/>
      <c r="E448" s="418">
        <v>0</v>
      </c>
      <c r="F448" s="991"/>
      <c r="G448" s="992"/>
    </row>
    <row r="449" spans="2:8" x14ac:dyDescent="0.3">
      <c r="B449" s="1077"/>
      <c r="C449" s="413" t="s">
        <v>322</v>
      </c>
      <c r="D449" s="576"/>
      <c r="E449" s="418">
        <v>0</v>
      </c>
      <c r="F449" s="991"/>
      <c r="G449" s="992"/>
    </row>
    <row r="450" spans="2:8" x14ac:dyDescent="0.3">
      <c r="B450" s="1077"/>
      <c r="C450" s="413" t="s">
        <v>323</v>
      </c>
      <c r="D450" s="576"/>
      <c r="E450" s="418">
        <v>0</v>
      </c>
      <c r="F450" s="991"/>
      <c r="G450" s="992"/>
    </row>
    <row r="451" spans="2:8" x14ac:dyDescent="0.3">
      <c r="B451" s="558"/>
      <c r="C451" s="563"/>
      <c r="D451" s="576"/>
      <c r="E451" s="623"/>
      <c r="F451" s="991"/>
      <c r="G451" s="992"/>
    </row>
    <row r="452" spans="2:8" ht="15.6" x14ac:dyDescent="0.3">
      <c r="B452" s="559" t="s">
        <v>454</v>
      </c>
      <c r="C452" s="613"/>
      <c r="D452" s="577"/>
      <c r="E452" s="578">
        <f>SUM(E446:E450)</f>
        <v>0</v>
      </c>
      <c r="F452" s="1025"/>
      <c r="G452" s="1026"/>
      <c r="H452" s="472" t="s">
        <v>413</v>
      </c>
    </row>
    <row r="453" spans="2:8" x14ac:dyDescent="0.3">
      <c r="B453" s="1059"/>
      <c r="C453" s="1059"/>
      <c r="D453" s="1059"/>
      <c r="E453" s="1059"/>
      <c r="F453" s="1059"/>
      <c r="G453" s="1059"/>
    </row>
    <row r="454" spans="2:8" x14ac:dyDescent="0.3">
      <c r="B454" s="1060" t="s">
        <v>455</v>
      </c>
      <c r="C454" s="1061"/>
      <c r="D454" s="1061"/>
      <c r="E454" s="1062"/>
      <c r="F454" s="1063" t="s">
        <v>370</v>
      </c>
      <c r="G454" s="1064"/>
    </row>
    <row r="455" spans="2:8" x14ac:dyDescent="0.3">
      <c r="B455" s="553" t="s">
        <v>456</v>
      </c>
      <c r="C455" s="554"/>
      <c r="D455" s="418">
        <v>0</v>
      </c>
      <c r="E455" s="624">
        <f>D455*12</f>
        <v>0</v>
      </c>
      <c r="F455" s="1015"/>
      <c r="G455" s="1016"/>
    </row>
    <row r="456" spans="2:8" x14ac:dyDescent="0.3">
      <c r="B456" s="553" t="s">
        <v>460</v>
      </c>
      <c r="C456" s="554"/>
      <c r="D456" s="418">
        <v>0</v>
      </c>
      <c r="E456" s="624">
        <f>D456*12</f>
        <v>0</v>
      </c>
      <c r="F456" s="991"/>
      <c r="G456" s="992"/>
    </row>
    <row r="457" spans="2:8" x14ac:dyDescent="0.3">
      <c r="B457" s="553" t="s">
        <v>458</v>
      </c>
      <c r="C457" s="554"/>
      <c r="D457" s="418">
        <v>0</v>
      </c>
      <c r="E457" s="624">
        <f>D457*12</f>
        <v>0</v>
      </c>
      <c r="F457" s="991"/>
      <c r="G457" s="992"/>
    </row>
    <row r="458" spans="2:8" x14ac:dyDescent="0.3">
      <c r="B458" s="1077" t="s">
        <v>285</v>
      </c>
      <c r="C458" s="413" t="s">
        <v>321</v>
      </c>
      <c r="D458" s="576"/>
      <c r="E458" s="414">
        <v>0</v>
      </c>
      <c r="F458" s="991"/>
      <c r="G458" s="992"/>
    </row>
    <row r="459" spans="2:8" x14ac:dyDescent="0.3">
      <c r="B459" s="1077"/>
      <c r="C459" s="413" t="s">
        <v>322</v>
      </c>
      <c r="D459" s="576"/>
      <c r="E459" s="414">
        <v>0</v>
      </c>
      <c r="F459" s="991"/>
      <c r="G459" s="992"/>
    </row>
    <row r="460" spans="2:8" x14ac:dyDescent="0.3">
      <c r="B460" s="1077"/>
      <c r="C460" s="413" t="s">
        <v>323</v>
      </c>
      <c r="D460" s="576"/>
      <c r="E460" s="414">
        <v>0</v>
      </c>
      <c r="F460" s="991"/>
      <c r="G460" s="992"/>
    </row>
    <row r="461" spans="2:8" x14ac:dyDescent="0.3">
      <c r="B461" s="558"/>
      <c r="C461" s="563"/>
      <c r="D461" s="576"/>
      <c r="E461" s="623"/>
      <c r="F461" s="991"/>
      <c r="G461" s="992"/>
    </row>
    <row r="462" spans="2:8" ht="15.6" x14ac:dyDescent="0.3">
      <c r="B462" s="559" t="s">
        <v>459</v>
      </c>
      <c r="C462" s="613"/>
      <c r="D462" s="577"/>
      <c r="E462" s="561">
        <f>SUM(E455:E460)</f>
        <v>0</v>
      </c>
      <c r="F462" s="1025"/>
      <c r="G462" s="1026"/>
      <c r="H462" s="472" t="s">
        <v>413</v>
      </c>
    </row>
    <row r="463" spans="2:8" x14ac:dyDescent="0.3">
      <c r="B463" s="1059"/>
      <c r="C463" s="1059"/>
      <c r="D463" s="1059"/>
      <c r="E463" s="1059"/>
      <c r="F463" s="1059"/>
      <c r="G463" s="1059"/>
    </row>
    <row r="464" spans="2:8" ht="21" x14ac:dyDescent="0.3">
      <c r="B464" s="1065" t="s">
        <v>505</v>
      </c>
      <c r="C464" s="1066"/>
      <c r="D464" s="1066"/>
      <c r="E464" s="1066"/>
      <c r="F464" s="1066"/>
      <c r="G464" s="1067"/>
    </row>
    <row r="465" spans="2:8" x14ac:dyDescent="0.3">
      <c r="B465" s="1099"/>
      <c r="C465" s="1099"/>
      <c r="D465" s="1099"/>
      <c r="E465" s="1099"/>
      <c r="F465" s="1099"/>
      <c r="G465" s="1099"/>
    </row>
    <row r="466" spans="2:8" x14ac:dyDescent="0.3">
      <c r="B466" s="625" t="s">
        <v>384</v>
      </c>
      <c r="C466" s="626"/>
      <c r="D466" s="1107" t="s">
        <v>385</v>
      </c>
      <c r="E466" s="1107"/>
      <c r="F466" s="1107"/>
      <c r="G466" s="1107"/>
    </row>
    <row r="467" spans="2:8" x14ac:dyDescent="0.3">
      <c r="B467" s="553"/>
      <c r="C467" s="554"/>
      <c r="D467" s="627" t="s">
        <v>101</v>
      </c>
      <c r="E467" s="627" t="s">
        <v>102</v>
      </c>
      <c r="F467" s="628" t="s">
        <v>103</v>
      </c>
      <c r="G467" s="628" t="s">
        <v>198</v>
      </c>
    </row>
    <row r="468" spans="2:8" x14ac:dyDescent="0.3">
      <c r="B468" s="553" t="s">
        <v>388</v>
      </c>
      <c r="C468" s="554"/>
      <c r="D468" s="418">
        <v>0</v>
      </c>
      <c r="E468" s="418">
        <v>0</v>
      </c>
      <c r="F468" s="418">
        <v>0</v>
      </c>
      <c r="G468" s="418">
        <v>0</v>
      </c>
    </row>
    <row r="469" spans="2:8" x14ac:dyDescent="0.3">
      <c r="B469" s="553" t="s">
        <v>387</v>
      </c>
      <c r="C469" s="563"/>
      <c r="D469" s="629">
        <f>D468*(General!$C$9)</f>
        <v>0</v>
      </c>
      <c r="E469" s="629">
        <f>E468*(General!$C$9)</f>
        <v>0</v>
      </c>
      <c r="F469" s="629">
        <f>F468*(General!$C$9)</f>
        <v>0</v>
      </c>
      <c r="G469" s="629">
        <f>G468*(General!$C$9)</f>
        <v>0</v>
      </c>
    </row>
    <row r="470" spans="2:8" x14ac:dyDescent="0.3">
      <c r="B470" s="558" t="s">
        <v>379</v>
      </c>
      <c r="C470" s="563"/>
      <c r="D470" s="418">
        <v>0</v>
      </c>
      <c r="E470" s="418">
        <v>0</v>
      </c>
      <c r="F470" s="418">
        <v>0</v>
      </c>
      <c r="G470" s="418">
        <v>0</v>
      </c>
    </row>
    <row r="471" spans="2:8" ht="15.6" x14ac:dyDescent="0.3">
      <c r="B471" s="614" t="s">
        <v>386</v>
      </c>
      <c r="C471" s="613"/>
      <c r="D471" s="578">
        <f>SUM(D468:D470)</f>
        <v>0</v>
      </c>
      <c r="E471" s="578">
        <f t="shared" ref="E471:G471" si="4">SUM(E468:E470)</f>
        <v>0</v>
      </c>
      <c r="F471" s="578">
        <f t="shared" si="4"/>
        <v>0</v>
      </c>
      <c r="G471" s="578">
        <f t="shared" si="4"/>
        <v>0</v>
      </c>
      <c r="H471" s="472" t="s">
        <v>413</v>
      </c>
    </row>
    <row r="472" spans="2:8" x14ac:dyDescent="0.3">
      <c r="B472" s="1059"/>
      <c r="C472" s="1059"/>
      <c r="D472" s="1059"/>
      <c r="E472" s="1059"/>
      <c r="F472" s="1059"/>
      <c r="G472" s="1059"/>
    </row>
    <row r="473" spans="2:8" x14ac:dyDescent="0.3">
      <c r="B473" s="1060" t="s">
        <v>506</v>
      </c>
      <c r="C473" s="1061"/>
      <c r="D473" s="1061"/>
      <c r="E473" s="1062"/>
      <c r="F473" s="1063" t="s">
        <v>370</v>
      </c>
      <c r="G473" s="1064"/>
    </row>
    <row r="474" spans="2:8" x14ac:dyDescent="0.3">
      <c r="B474" s="572" t="s">
        <v>389</v>
      </c>
      <c r="C474" s="573"/>
      <c r="D474" s="574"/>
      <c r="E474" s="575">
        <f>G11+G13+G14</f>
        <v>0</v>
      </c>
      <c r="F474" s="1110"/>
      <c r="G474" s="1111"/>
    </row>
    <row r="475" spans="2:8" ht="26.7" customHeight="1" x14ac:dyDescent="0.3">
      <c r="B475" s="1068" t="s">
        <v>392</v>
      </c>
      <c r="C475" s="1069"/>
      <c r="D475" s="576"/>
      <c r="E475" s="630">
        <v>0</v>
      </c>
      <c r="F475" s="1130"/>
      <c r="G475" s="1131"/>
    </row>
    <row r="476" spans="2:8" x14ac:dyDescent="0.3">
      <c r="B476" s="553" t="s">
        <v>390</v>
      </c>
      <c r="C476" s="563"/>
      <c r="D476" s="576"/>
      <c r="E476" s="624">
        <f>E474*E475</f>
        <v>0</v>
      </c>
      <c r="F476" s="1130"/>
      <c r="G476" s="1131"/>
    </row>
    <row r="477" spans="2:8" x14ac:dyDescent="0.3">
      <c r="B477" s="558" t="s">
        <v>379</v>
      </c>
      <c r="C477" s="442"/>
      <c r="D477" s="576"/>
      <c r="E477" s="418">
        <v>0</v>
      </c>
      <c r="F477" s="1130"/>
      <c r="G477" s="1131"/>
    </row>
    <row r="478" spans="2:8" x14ac:dyDescent="0.3">
      <c r="B478" s="558"/>
      <c r="C478" s="563"/>
      <c r="D478" s="576"/>
      <c r="E478" s="566"/>
      <c r="F478" s="1132"/>
      <c r="G478" s="1131"/>
    </row>
    <row r="479" spans="2:8" ht="15.6" x14ac:dyDescent="0.3">
      <c r="B479" s="559" t="s">
        <v>391</v>
      </c>
      <c r="C479" s="613"/>
      <c r="D479" s="577"/>
      <c r="E479" s="578">
        <f>E476+E477</f>
        <v>0</v>
      </c>
      <c r="F479" s="995"/>
      <c r="G479" s="996"/>
      <c r="H479" s="472" t="s">
        <v>413</v>
      </c>
    </row>
    <row r="480" spans="2:8" ht="16.2" customHeight="1" x14ac:dyDescent="0.3">
      <c r="B480" s="1094"/>
      <c r="C480" s="1094"/>
      <c r="D480" s="1094"/>
      <c r="E480" s="1094"/>
      <c r="F480" s="1094"/>
      <c r="G480" s="1094"/>
      <c r="H480" s="472"/>
    </row>
    <row r="481" spans="2:8" ht="17.25" customHeight="1" x14ac:dyDescent="0.3">
      <c r="B481" s="1060" t="s">
        <v>120</v>
      </c>
      <c r="C481" s="1061"/>
      <c r="D481" s="1061"/>
      <c r="E481" s="1062"/>
      <c r="F481" s="1063" t="s">
        <v>370</v>
      </c>
      <c r="G481" s="1064"/>
      <c r="H481" s="472"/>
    </row>
    <row r="482" spans="2:8" ht="17.25" customHeight="1" x14ac:dyDescent="0.3">
      <c r="B482" s="1117" t="s">
        <v>545</v>
      </c>
      <c r="C482" s="1118"/>
      <c r="D482" s="418">
        <v>0</v>
      </c>
      <c r="E482" s="578">
        <f>D482*12</f>
        <v>0</v>
      </c>
      <c r="F482" s="1106"/>
      <c r="G482" s="1106"/>
      <c r="H482" s="472" t="s">
        <v>413</v>
      </c>
    </row>
    <row r="483" spans="2:8" x14ac:dyDescent="0.3">
      <c r="B483" s="1059"/>
      <c r="C483" s="1059"/>
      <c r="D483" s="1059"/>
      <c r="E483" s="1059"/>
      <c r="F483" s="1059"/>
      <c r="G483" s="1059"/>
    </row>
    <row r="484" spans="2:8" x14ac:dyDescent="0.3">
      <c r="B484" s="1060" t="s">
        <v>121</v>
      </c>
      <c r="C484" s="1061"/>
      <c r="D484" s="1061"/>
      <c r="E484" s="1062"/>
      <c r="F484" s="1063" t="s">
        <v>394</v>
      </c>
      <c r="G484" s="1064"/>
    </row>
    <row r="485" spans="2:8" x14ac:dyDescent="0.3">
      <c r="B485" s="1095" t="s">
        <v>438</v>
      </c>
      <c r="C485" s="1096"/>
      <c r="D485" s="1097"/>
      <c r="E485" s="414">
        <v>0</v>
      </c>
      <c r="F485" s="993"/>
      <c r="G485" s="994"/>
    </row>
    <row r="486" spans="2:8" x14ac:dyDescent="0.3">
      <c r="B486" s="1095" t="s">
        <v>439</v>
      </c>
      <c r="C486" s="1096"/>
      <c r="D486" s="1097"/>
      <c r="E486" s="414">
        <v>0</v>
      </c>
      <c r="F486" s="982"/>
      <c r="G486" s="983"/>
    </row>
    <row r="487" spans="2:8" x14ac:dyDescent="0.3">
      <c r="B487" s="1095" t="s">
        <v>440</v>
      </c>
      <c r="C487" s="1096"/>
      <c r="D487" s="1097"/>
      <c r="E487" s="414">
        <v>0</v>
      </c>
      <c r="F487" s="982"/>
      <c r="G487" s="983"/>
    </row>
    <row r="488" spans="2:8" x14ac:dyDescent="0.3">
      <c r="B488" s="1095" t="s">
        <v>441</v>
      </c>
      <c r="C488" s="1096"/>
      <c r="D488" s="1097"/>
      <c r="E488" s="414">
        <v>0</v>
      </c>
      <c r="F488" s="982"/>
      <c r="G488" s="983"/>
    </row>
    <row r="489" spans="2:8" x14ac:dyDescent="0.3">
      <c r="B489" s="1095" t="s">
        <v>442</v>
      </c>
      <c r="C489" s="1096"/>
      <c r="D489" s="1097"/>
      <c r="E489" s="414">
        <v>0</v>
      </c>
      <c r="F489" s="982"/>
      <c r="G489" s="983"/>
    </row>
    <row r="490" spans="2:8" x14ac:dyDescent="0.3">
      <c r="B490" s="553"/>
      <c r="C490" s="554"/>
      <c r="D490" s="554"/>
      <c r="E490" s="555"/>
      <c r="F490" s="982"/>
      <c r="G490" s="983"/>
    </row>
    <row r="491" spans="2:8" ht="15.6" x14ac:dyDescent="0.3">
      <c r="B491" s="559" t="s">
        <v>443</v>
      </c>
      <c r="C491" s="560"/>
      <c r="D491" s="560"/>
      <c r="E491" s="561">
        <f>SUM(E485:E489)</f>
        <v>0</v>
      </c>
      <c r="F491" s="1002"/>
      <c r="G491" s="1003"/>
      <c r="H491" s="472" t="s">
        <v>413</v>
      </c>
    </row>
    <row r="492" spans="2:8" x14ac:dyDescent="0.3">
      <c r="B492" s="1059"/>
      <c r="C492" s="1059"/>
      <c r="D492" s="1059"/>
      <c r="E492" s="1059"/>
      <c r="F492" s="1059"/>
      <c r="G492" s="1059"/>
    </row>
    <row r="493" spans="2:8" x14ac:dyDescent="0.3">
      <c r="B493" s="1060" t="s">
        <v>437</v>
      </c>
      <c r="C493" s="1061"/>
      <c r="D493" s="1061"/>
      <c r="E493" s="1062"/>
      <c r="F493" s="1063" t="s">
        <v>394</v>
      </c>
      <c r="G493" s="1064"/>
    </row>
    <row r="494" spans="2:8" x14ac:dyDescent="0.3">
      <c r="B494" s="1095" t="s">
        <v>438</v>
      </c>
      <c r="C494" s="1096"/>
      <c r="D494" s="1097"/>
      <c r="E494" s="414">
        <v>0</v>
      </c>
      <c r="F494" s="993"/>
      <c r="G494" s="994"/>
    </row>
    <row r="495" spans="2:8" x14ac:dyDescent="0.3">
      <c r="B495" s="1095" t="s">
        <v>439</v>
      </c>
      <c r="C495" s="1096"/>
      <c r="D495" s="1097"/>
      <c r="E495" s="414">
        <v>0</v>
      </c>
      <c r="F495" s="982"/>
      <c r="G495" s="983"/>
    </row>
    <row r="496" spans="2:8" x14ac:dyDescent="0.3">
      <c r="B496" s="1095" t="s">
        <v>440</v>
      </c>
      <c r="C496" s="1096"/>
      <c r="D496" s="1097"/>
      <c r="E496" s="414">
        <v>0</v>
      </c>
      <c r="F496" s="982"/>
      <c r="G496" s="983"/>
    </row>
    <row r="497" spans="2:8" x14ac:dyDescent="0.3">
      <c r="B497" s="1095" t="s">
        <v>441</v>
      </c>
      <c r="C497" s="1096"/>
      <c r="D497" s="1097"/>
      <c r="E497" s="414">
        <v>0</v>
      </c>
      <c r="F497" s="982"/>
      <c r="G497" s="983"/>
    </row>
    <row r="498" spans="2:8" x14ac:dyDescent="0.3">
      <c r="B498" s="1095" t="s">
        <v>442</v>
      </c>
      <c r="C498" s="1096"/>
      <c r="D498" s="1097"/>
      <c r="E498" s="414">
        <v>0</v>
      </c>
      <c r="F498" s="982"/>
      <c r="G498" s="983"/>
    </row>
    <row r="499" spans="2:8" x14ac:dyDescent="0.3">
      <c r="B499" s="553"/>
      <c r="C499" s="554"/>
      <c r="D499" s="554"/>
      <c r="E499" s="555"/>
      <c r="F499" s="982"/>
      <c r="G499" s="983"/>
    </row>
    <row r="500" spans="2:8" ht="15.6" x14ac:dyDescent="0.3">
      <c r="B500" s="559" t="s">
        <v>461</v>
      </c>
      <c r="C500" s="560"/>
      <c r="D500" s="560"/>
      <c r="E500" s="561">
        <f>SUM(E494:E498)</f>
        <v>0</v>
      </c>
      <c r="F500" s="1002"/>
      <c r="G500" s="1003"/>
      <c r="H500" s="472" t="s">
        <v>413</v>
      </c>
    </row>
    <row r="501" spans="2:8" x14ac:dyDescent="0.3">
      <c r="B501" s="1129"/>
      <c r="C501" s="1129"/>
      <c r="D501" s="1129"/>
      <c r="E501" s="1129"/>
      <c r="F501" s="1129"/>
      <c r="G501" s="1129"/>
    </row>
    <row r="502" spans="2:8" x14ac:dyDescent="0.3">
      <c r="B502" s="1060" t="s">
        <v>546</v>
      </c>
      <c r="C502" s="1061"/>
      <c r="D502" s="1061"/>
      <c r="E502" s="1062"/>
      <c r="F502" s="1063" t="s">
        <v>370</v>
      </c>
      <c r="G502" s="1064"/>
    </row>
    <row r="503" spans="2:8" ht="15.6" x14ac:dyDescent="0.3">
      <c r="B503" s="1117" t="s">
        <v>545</v>
      </c>
      <c r="C503" s="1118"/>
      <c r="D503" s="418">
        <v>0</v>
      </c>
      <c r="E503" s="578">
        <f>D503*12</f>
        <v>0</v>
      </c>
      <c r="F503" s="1119"/>
      <c r="G503" s="1119"/>
      <c r="H503" s="472" t="s">
        <v>413</v>
      </c>
    </row>
    <row r="504" spans="2:8" x14ac:dyDescent="0.3">
      <c r="B504" s="584"/>
      <c r="C504" s="584"/>
      <c r="D504" s="584"/>
      <c r="E504" s="584"/>
      <c r="F504" s="584"/>
      <c r="G504" s="584"/>
    </row>
    <row r="505" spans="2:8" x14ac:dyDescent="0.3">
      <c r="B505" s="584"/>
      <c r="C505" s="584"/>
      <c r="D505" s="584"/>
      <c r="E505" s="584"/>
      <c r="F505" s="584"/>
      <c r="G505" s="584"/>
    </row>
    <row r="506" spans="2:8" x14ac:dyDescent="0.3">
      <c r="B506" s="584"/>
      <c r="C506" s="584"/>
      <c r="D506" s="584"/>
      <c r="E506" s="584"/>
      <c r="F506" s="584"/>
      <c r="G506" s="584"/>
    </row>
  </sheetData>
  <sheetProtection password="CDAC" sheet="1" objects="1" scenarios="1" insertRows="0" deleteRows="0"/>
  <mergeCells count="573">
    <mergeCell ref="B496:D496"/>
    <mergeCell ref="B497:D497"/>
    <mergeCell ref="B498:D498"/>
    <mergeCell ref="F180:G180"/>
    <mergeCell ref="F181:G181"/>
    <mergeCell ref="B159:D159"/>
    <mergeCell ref="B160:D160"/>
    <mergeCell ref="B485:D485"/>
    <mergeCell ref="B486:D486"/>
    <mergeCell ref="B487:D487"/>
    <mergeCell ref="B488:D488"/>
    <mergeCell ref="B489:D489"/>
    <mergeCell ref="B494:D494"/>
    <mergeCell ref="B495:D495"/>
    <mergeCell ref="F270:G270"/>
    <mergeCell ref="F271:G271"/>
    <mergeCell ref="F272:G272"/>
    <mergeCell ref="F273:G273"/>
    <mergeCell ref="F274:G274"/>
    <mergeCell ref="F275:G275"/>
    <mergeCell ref="F276:G276"/>
    <mergeCell ref="F277:G277"/>
    <mergeCell ref="F278:G278"/>
    <mergeCell ref="F279:G279"/>
    <mergeCell ref="B2:G2"/>
    <mergeCell ref="C94:F94"/>
    <mergeCell ref="C95:F95"/>
    <mergeCell ref="B92:G92"/>
    <mergeCell ref="B302:G302"/>
    <mergeCell ref="C85:G85"/>
    <mergeCell ref="C86:F86"/>
    <mergeCell ref="C87:F87"/>
    <mergeCell ref="C74:F74"/>
    <mergeCell ref="C75:F75"/>
    <mergeCell ref="C76:F76"/>
    <mergeCell ref="C78:G78"/>
    <mergeCell ref="C79:F79"/>
    <mergeCell ref="C80:F80"/>
    <mergeCell ref="C10:F10"/>
    <mergeCell ref="C11:F11"/>
    <mergeCell ref="C12:F12"/>
    <mergeCell ref="C13:F13"/>
    <mergeCell ref="C14:F14"/>
    <mergeCell ref="C15:F15"/>
    <mergeCell ref="B196:G196"/>
    <mergeCell ref="B207:G207"/>
    <mergeCell ref="B175:G175"/>
    <mergeCell ref="B164:G164"/>
    <mergeCell ref="F280:G280"/>
    <mergeCell ref="F281:G281"/>
    <mergeCell ref="F285:G285"/>
    <mergeCell ref="F286:G286"/>
    <mergeCell ref="F287:G287"/>
    <mergeCell ref="F288:G288"/>
    <mergeCell ref="F289:G289"/>
    <mergeCell ref="F290:G290"/>
    <mergeCell ref="F282:G282"/>
    <mergeCell ref="F283:G283"/>
    <mergeCell ref="F284:G284"/>
    <mergeCell ref="B501:G501"/>
    <mergeCell ref="B492:G492"/>
    <mergeCell ref="B463:G463"/>
    <mergeCell ref="B465:G465"/>
    <mergeCell ref="B453:G453"/>
    <mergeCell ref="B442:G442"/>
    <mergeCell ref="B444:G444"/>
    <mergeCell ref="B433:G433"/>
    <mergeCell ref="B418:G418"/>
    <mergeCell ref="F475:G475"/>
    <mergeCell ref="F476:G476"/>
    <mergeCell ref="F477:G477"/>
    <mergeCell ref="F479:G479"/>
    <mergeCell ref="B484:E484"/>
    <mergeCell ref="B458:B460"/>
    <mergeCell ref="F458:G458"/>
    <mergeCell ref="F459:G459"/>
    <mergeCell ref="F460:G460"/>
    <mergeCell ref="F478:G478"/>
    <mergeCell ref="B483:G483"/>
    <mergeCell ref="B472:G472"/>
    <mergeCell ref="B480:G480"/>
    <mergeCell ref="B443:G443"/>
    <mergeCell ref="B445:E445"/>
    <mergeCell ref="F502:G502"/>
    <mergeCell ref="C91:F91"/>
    <mergeCell ref="C97:F97"/>
    <mergeCell ref="C99:F99"/>
    <mergeCell ref="C101:G101"/>
    <mergeCell ref="C102:F102"/>
    <mergeCell ref="B96:F96"/>
    <mergeCell ref="B98:F98"/>
    <mergeCell ref="B100:F100"/>
    <mergeCell ref="F497:G497"/>
    <mergeCell ref="F498:G498"/>
    <mergeCell ref="F499:G499"/>
    <mergeCell ref="F500:G500"/>
    <mergeCell ref="B112:G112"/>
    <mergeCell ref="F485:G485"/>
    <mergeCell ref="F486:G486"/>
    <mergeCell ref="F487:G487"/>
    <mergeCell ref="F488:G488"/>
    <mergeCell ref="F489:G489"/>
    <mergeCell ref="F490:G490"/>
    <mergeCell ref="F491:G491"/>
    <mergeCell ref="B493:E493"/>
    <mergeCell ref="F493:G493"/>
    <mergeCell ref="B473:E473"/>
    <mergeCell ref="B503:C503"/>
    <mergeCell ref="F503:G503"/>
    <mergeCell ref="F3:G3"/>
    <mergeCell ref="F4:G4"/>
    <mergeCell ref="F5:G5"/>
    <mergeCell ref="F6:G6"/>
    <mergeCell ref="F191:G191"/>
    <mergeCell ref="F192:G192"/>
    <mergeCell ref="F186:G186"/>
    <mergeCell ref="F187:G187"/>
    <mergeCell ref="C107:F107"/>
    <mergeCell ref="C108:F108"/>
    <mergeCell ref="C109:F109"/>
    <mergeCell ref="B110:G110"/>
    <mergeCell ref="C111:F111"/>
    <mergeCell ref="B481:E481"/>
    <mergeCell ref="B482:C482"/>
    <mergeCell ref="B502:E502"/>
    <mergeCell ref="C81:F81"/>
    <mergeCell ref="C82:F82"/>
    <mergeCell ref="C83:F83"/>
    <mergeCell ref="C71:G71"/>
    <mergeCell ref="C72:F72"/>
    <mergeCell ref="C73:F73"/>
    <mergeCell ref="B8:G8"/>
    <mergeCell ref="C16:F16"/>
    <mergeCell ref="C41:F41"/>
    <mergeCell ref="C39:F39"/>
    <mergeCell ref="C40:F40"/>
    <mergeCell ref="C33:F33"/>
    <mergeCell ref="C34:F34"/>
    <mergeCell ref="C36:G36"/>
    <mergeCell ref="C37:F37"/>
    <mergeCell ref="C38:F38"/>
    <mergeCell ref="B21:F21"/>
    <mergeCell ref="C27:F27"/>
    <mergeCell ref="C28:F28"/>
    <mergeCell ref="C29:F29"/>
    <mergeCell ref="C30:F30"/>
    <mergeCell ref="C31:F31"/>
    <mergeCell ref="C32:F32"/>
    <mergeCell ref="C17:F17"/>
    <mergeCell ref="C18:F18"/>
    <mergeCell ref="C19:F19"/>
    <mergeCell ref="C20:F20"/>
    <mergeCell ref="B22:G22"/>
    <mergeCell ref="C23:G23"/>
    <mergeCell ref="C24:F24"/>
    <mergeCell ref="B3:C3"/>
    <mergeCell ref="B6:C6"/>
    <mergeCell ref="C7:F7"/>
    <mergeCell ref="F494:G494"/>
    <mergeCell ref="F495:G495"/>
    <mergeCell ref="F496:G496"/>
    <mergeCell ref="F484:G484"/>
    <mergeCell ref="F481:G481"/>
    <mergeCell ref="F482:G482"/>
    <mergeCell ref="F461:G461"/>
    <mergeCell ref="F462:G462"/>
    <mergeCell ref="B464:G464"/>
    <mergeCell ref="D466:G466"/>
    <mergeCell ref="F451:G451"/>
    <mergeCell ref="F452:G452"/>
    <mergeCell ref="B454:E454"/>
    <mergeCell ref="F454:G454"/>
    <mergeCell ref="F455:G455"/>
    <mergeCell ref="F456:G456"/>
    <mergeCell ref="F457:G457"/>
    <mergeCell ref="C9:F9"/>
    <mergeCell ref="F473:G473"/>
    <mergeCell ref="F474:G474"/>
    <mergeCell ref="B475:C475"/>
    <mergeCell ref="F445:G445"/>
    <mergeCell ref="F446:G446"/>
    <mergeCell ref="F447:G447"/>
    <mergeCell ref="B448:B450"/>
    <mergeCell ref="F448:G448"/>
    <mergeCell ref="F449:G449"/>
    <mergeCell ref="F450:G450"/>
    <mergeCell ref="B434:E434"/>
    <mergeCell ref="F434:G434"/>
    <mergeCell ref="F435:G435"/>
    <mergeCell ref="F436:G436"/>
    <mergeCell ref="B437:B439"/>
    <mergeCell ref="F437:G437"/>
    <mergeCell ref="F438:G438"/>
    <mergeCell ref="F439:G439"/>
    <mergeCell ref="F431:G431"/>
    <mergeCell ref="F414:G414"/>
    <mergeCell ref="F415:G415"/>
    <mergeCell ref="F416:G416"/>
    <mergeCell ref="F419:G419"/>
    <mergeCell ref="B420:C420"/>
    <mergeCell ref="F420:G420"/>
    <mergeCell ref="B419:E419"/>
    <mergeCell ref="F417:G417"/>
    <mergeCell ref="B413:B415"/>
    <mergeCell ref="J431:K431"/>
    <mergeCell ref="F391:G391"/>
    <mergeCell ref="F392:G392"/>
    <mergeCell ref="F393:G393"/>
    <mergeCell ref="F394:G394"/>
    <mergeCell ref="F395:G395"/>
    <mergeCell ref="F396:G396"/>
    <mergeCell ref="B399:E399"/>
    <mergeCell ref="F399:G399"/>
    <mergeCell ref="B400:C400"/>
    <mergeCell ref="F400:G400"/>
    <mergeCell ref="F397:G397"/>
    <mergeCell ref="B398:G398"/>
    <mergeCell ref="B411:C411"/>
    <mergeCell ref="F411:G411"/>
    <mergeCell ref="F412:G412"/>
    <mergeCell ref="F413:G413"/>
    <mergeCell ref="B401:C401"/>
    <mergeCell ref="F401:G401"/>
    <mergeCell ref="F402:G402"/>
    <mergeCell ref="F403:G403"/>
    <mergeCell ref="F404:G404"/>
    <mergeCell ref="F405:G405"/>
    <mergeCell ref="F406:G406"/>
    <mergeCell ref="F363:G363"/>
    <mergeCell ref="F364:G364"/>
    <mergeCell ref="F357:G357"/>
    <mergeCell ref="F347:G347"/>
    <mergeCell ref="B350:E350"/>
    <mergeCell ref="F350:G350"/>
    <mergeCell ref="F351:G351"/>
    <mergeCell ref="F352:G352"/>
    <mergeCell ref="F353:G353"/>
    <mergeCell ref="F354:G354"/>
    <mergeCell ref="F348:G348"/>
    <mergeCell ref="F355:G355"/>
    <mergeCell ref="B358:G358"/>
    <mergeCell ref="B349:G349"/>
    <mergeCell ref="F356:G356"/>
    <mergeCell ref="B359:E359"/>
    <mergeCell ref="F359:G359"/>
    <mergeCell ref="F360:G360"/>
    <mergeCell ref="F361:G361"/>
    <mergeCell ref="B341:C341"/>
    <mergeCell ref="F341:G341"/>
    <mergeCell ref="F342:G342"/>
    <mergeCell ref="F343:G343"/>
    <mergeCell ref="F344:G344"/>
    <mergeCell ref="B338:C338"/>
    <mergeCell ref="F345:G345"/>
    <mergeCell ref="F346:G346"/>
    <mergeCell ref="F362:G362"/>
    <mergeCell ref="F334:G334"/>
    <mergeCell ref="F337:G337"/>
    <mergeCell ref="F335:G335"/>
    <mergeCell ref="B337:E337"/>
    <mergeCell ref="F338:G338"/>
    <mergeCell ref="B339:C339"/>
    <mergeCell ref="F339:G339"/>
    <mergeCell ref="B336:G336"/>
    <mergeCell ref="F340:G340"/>
    <mergeCell ref="B328:E328"/>
    <mergeCell ref="F328:G328"/>
    <mergeCell ref="F329:G329"/>
    <mergeCell ref="F330:G330"/>
    <mergeCell ref="F331:G331"/>
    <mergeCell ref="B327:G327"/>
    <mergeCell ref="B325:G325"/>
    <mergeCell ref="F332:G332"/>
    <mergeCell ref="F333:G333"/>
    <mergeCell ref="B314:G314"/>
    <mergeCell ref="F316:G316"/>
    <mergeCell ref="F317:G317"/>
    <mergeCell ref="F318:G318"/>
    <mergeCell ref="F319:G319"/>
    <mergeCell ref="F320:G320"/>
    <mergeCell ref="F321:G321"/>
    <mergeCell ref="F322:G322"/>
    <mergeCell ref="F291:G291"/>
    <mergeCell ref="F292:G292"/>
    <mergeCell ref="F293:G293"/>
    <mergeCell ref="F294:G294"/>
    <mergeCell ref="F295:G295"/>
    <mergeCell ref="F296:G296"/>
    <mergeCell ref="F297:G297"/>
    <mergeCell ref="F298:G298"/>
    <mergeCell ref="F299:G299"/>
    <mergeCell ref="B304:G304"/>
    <mergeCell ref="B303:G303"/>
    <mergeCell ref="B313:G313"/>
    <mergeCell ref="B315:G315"/>
    <mergeCell ref="B316:E316"/>
    <mergeCell ref="F263:G263"/>
    <mergeCell ref="F264:G264"/>
    <mergeCell ref="F265:G265"/>
    <mergeCell ref="B268:G268"/>
    <mergeCell ref="B269:E269"/>
    <mergeCell ref="F269:G269"/>
    <mergeCell ref="F218:G218"/>
    <mergeCell ref="F219:G219"/>
    <mergeCell ref="F220:G220"/>
    <mergeCell ref="F221:G221"/>
    <mergeCell ref="F222:G222"/>
    <mergeCell ref="F249:G249"/>
    <mergeCell ref="F250:G250"/>
    <mergeCell ref="B253:E253"/>
    <mergeCell ref="F253:G253"/>
    <mergeCell ref="B252:G252"/>
    <mergeCell ref="B242:G242"/>
    <mergeCell ref="F257:G257"/>
    <mergeCell ref="F258:G258"/>
    <mergeCell ref="F259:G259"/>
    <mergeCell ref="F260:G260"/>
    <mergeCell ref="F261:G261"/>
    <mergeCell ref="F262:G262"/>
    <mergeCell ref="F177:G177"/>
    <mergeCell ref="F182:G182"/>
    <mergeCell ref="F183:G183"/>
    <mergeCell ref="F184:G184"/>
    <mergeCell ref="F185:G185"/>
    <mergeCell ref="F188:G188"/>
    <mergeCell ref="F168:G168"/>
    <mergeCell ref="F169:G169"/>
    <mergeCell ref="B170:C170"/>
    <mergeCell ref="F170:G170"/>
    <mergeCell ref="F171:G171"/>
    <mergeCell ref="F172:G172"/>
    <mergeCell ref="F173:G173"/>
    <mergeCell ref="F174:G174"/>
    <mergeCell ref="B176:E176"/>
    <mergeCell ref="F176:G176"/>
    <mergeCell ref="B174:C174"/>
    <mergeCell ref="B185:C185"/>
    <mergeCell ref="B181:E181"/>
    <mergeCell ref="F149:G149"/>
    <mergeCell ref="F150:G150"/>
    <mergeCell ref="B145:E145"/>
    <mergeCell ref="F151:G151"/>
    <mergeCell ref="B165:G165"/>
    <mergeCell ref="B167:E167"/>
    <mergeCell ref="F167:G167"/>
    <mergeCell ref="F161:G161"/>
    <mergeCell ref="F162:G162"/>
    <mergeCell ref="F163:G163"/>
    <mergeCell ref="F152:G152"/>
    <mergeCell ref="F153:G153"/>
    <mergeCell ref="F154:G154"/>
    <mergeCell ref="B156:E156"/>
    <mergeCell ref="F156:G156"/>
    <mergeCell ref="F157:G157"/>
    <mergeCell ref="F158:G158"/>
    <mergeCell ref="F159:G159"/>
    <mergeCell ref="F160:G160"/>
    <mergeCell ref="B155:G155"/>
    <mergeCell ref="B166:G166"/>
    <mergeCell ref="B161:D161"/>
    <mergeCell ref="B157:D157"/>
    <mergeCell ref="B158:D158"/>
    <mergeCell ref="F140:G140"/>
    <mergeCell ref="F141:G141"/>
    <mergeCell ref="F142:G142"/>
    <mergeCell ref="F143:G143"/>
    <mergeCell ref="F145:G145"/>
    <mergeCell ref="B146:C146"/>
    <mergeCell ref="F146:G146"/>
    <mergeCell ref="F147:G147"/>
    <mergeCell ref="F148:G148"/>
    <mergeCell ref="B144:G144"/>
    <mergeCell ref="B138:E138"/>
    <mergeCell ref="F138:G138"/>
    <mergeCell ref="B139:C139"/>
    <mergeCell ref="F139:G139"/>
    <mergeCell ref="C90:F90"/>
    <mergeCell ref="C88:F88"/>
    <mergeCell ref="C89:F89"/>
    <mergeCell ref="F118:G118"/>
    <mergeCell ref="F119:G119"/>
    <mergeCell ref="F120:G120"/>
    <mergeCell ref="F121:G121"/>
    <mergeCell ref="F122:G122"/>
    <mergeCell ref="B124:E124"/>
    <mergeCell ref="F124:G124"/>
    <mergeCell ref="C103:F103"/>
    <mergeCell ref="C104:F104"/>
    <mergeCell ref="C105:F105"/>
    <mergeCell ref="C106:F106"/>
    <mergeCell ref="B137:G137"/>
    <mergeCell ref="B130:G130"/>
    <mergeCell ref="B123:G123"/>
    <mergeCell ref="B114:G114"/>
    <mergeCell ref="C43:G43"/>
    <mergeCell ref="C44:F44"/>
    <mergeCell ref="C45:F45"/>
    <mergeCell ref="C46:F46"/>
    <mergeCell ref="C47:F47"/>
    <mergeCell ref="C48:F48"/>
    <mergeCell ref="C49:F49"/>
    <mergeCell ref="C50:F50"/>
    <mergeCell ref="F125:G125"/>
    <mergeCell ref="B77:F77"/>
    <mergeCell ref="B84:F84"/>
    <mergeCell ref="C25:F25"/>
    <mergeCell ref="C26:F26"/>
    <mergeCell ref="B70:F70"/>
    <mergeCell ref="C52:G52"/>
    <mergeCell ref="C53:F53"/>
    <mergeCell ref="C54:F54"/>
    <mergeCell ref="C56:F56"/>
    <mergeCell ref="C55:F55"/>
    <mergeCell ref="C57:F57"/>
    <mergeCell ref="C58:F58"/>
    <mergeCell ref="C59:F59"/>
    <mergeCell ref="C60:F60"/>
    <mergeCell ref="C62:F62"/>
    <mergeCell ref="C63:F63"/>
    <mergeCell ref="C64:F64"/>
    <mergeCell ref="C65:F65"/>
    <mergeCell ref="C66:F66"/>
    <mergeCell ref="C67:F67"/>
    <mergeCell ref="C61:F61"/>
    <mergeCell ref="C68:F68"/>
    <mergeCell ref="C69:F69"/>
    <mergeCell ref="B51:F51"/>
    <mergeCell ref="B35:F35"/>
    <mergeCell ref="B42:F42"/>
    <mergeCell ref="B197:E197"/>
    <mergeCell ref="B177:C177"/>
    <mergeCell ref="B113:G113"/>
    <mergeCell ref="B115:E115"/>
    <mergeCell ref="F115:G115"/>
    <mergeCell ref="F116:G116"/>
    <mergeCell ref="F117:G117"/>
    <mergeCell ref="F126:G126"/>
    <mergeCell ref="B131:E131"/>
    <mergeCell ref="F131:G131"/>
    <mergeCell ref="B132:C132"/>
    <mergeCell ref="F132:G132"/>
    <mergeCell ref="F133:G133"/>
    <mergeCell ref="F134:G134"/>
    <mergeCell ref="F127:G127"/>
    <mergeCell ref="F128:G128"/>
    <mergeCell ref="B179:C179"/>
    <mergeCell ref="B189:C189"/>
    <mergeCell ref="B195:C195"/>
    <mergeCell ref="F178:G178"/>
    <mergeCell ref="F179:G179"/>
    <mergeCell ref="F129:G129"/>
    <mergeCell ref="F135:G135"/>
    <mergeCell ref="F136:G136"/>
    <mergeCell ref="B209:G209"/>
    <mergeCell ref="F210:G210"/>
    <mergeCell ref="F385:G385"/>
    <mergeCell ref="F386:G386"/>
    <mergeCell ref="F387:G387"/>
    <mergeCell ref="F388:G388"/>
    <mergeCell ref="F389:G389"/>
    <mergeCell ref="F390:G390"/>
    <mergeCell ref="B224:G224"/>
    <mergeCell ref="F225:G225"/>
    <mergeCell ref="F226:G226"/>
    <mergeCell ref="F227:G227"/>
    <mergeCell ref="F228:G228"/>
    <mergeCell ref="F229:G229"/>
    <mergeCell ref="F230:G230"/>
    <mergeCell ref="B232:G232"/>
    <mergeCell ref="F233:G233"/>
    <mergeCell ref="F239:G239"/>
    <mergeCell ref="F240:G240"/>
    <mergeCell ref="B243:E243"/>
    <mergeCell ref="F243:G243"/>
    <mergeCell ref="F244:G244"/>
    <mergeCell ref="F245:G245"/>
    <mergeCell ref="B256:G256"/>
    <mergeCell ref="B410:C410"/>
    <mergeCell ref="F410:G410"/>
    <mergeCell ref="F375:G375"/>
    <mergeCell ref="F376:G376"/>
    <mergeCell ref="F377:G377"/>
    <mergeCell ref="F378:G378"/>
    <mergeCell ref="F379:G379"/>
    <mergeCell ref="F380:G380"/>
    <mergeCell ref="F189:G189"/>
    <mergeCell ref="F190:G190"/>
    <mergeCell ref="F194:G194"/>
    <mergeCell ref="F197:G197"/>
    <mergeCell ref="F198:G198"/>
    <mergeCell ref="F199:G199"/>
    <mergeCell ref="F200:G200"/>
    <mergeCell ref="F201:G201"/>
    <mergeCell ref="F202:G202"/>
    <mergeCell ref="F203:G203"/>
    <mergeCell ref="F204:G204"/>
    <mergeCell ref="F193:G193"/>
    <mergeCell ref="F195:G195"/>
    <mergeCell ref="F205:G205"/>
    <mergeCell ref="F206:G206"/>
    <mergeCell ref="F208:G208"/>
    <mergeCell ref="F215:G215"/>
    <mergeCell ref="F216:G216"/>
    <mergeCell ref="B383:E383"/>
    <mergeCell ref="F383:G383"/>
    <mergeCell ref="F384:G384"/>
    <mergeCell ref="F381:G381"/>
    <mergeCell ref="F407:G407"/>
    <mergeCell ref="F440:G440"/>
    <mergeCell ref="F441:G441"/>
    <mergeCell ref="B421:C421"/>
    <mergeCell ref="F421:G421"/>
    <mergeCell ref="F422:G422"/>
    <mergeCell ref="F423:G423"/>
    <mergeCell ref="F424:G424"/>
    <mergeCell ref="F425:G425"/>
    <mergeCell ref="F426:G426"/>
    <mergeCell ref="F427:G427"/>
    <mergeCell ref="B428:B430"/>
    <mergeCell ref="F428:G428"/>
    <mergeCell ref="F429:G429"/>
    <mergeCell ref="F430:G430"/>
    <mergeCell ref="F432:G432"/>
    <mergeCell ref="B409:E409"/>
    <mergeCell ref="F409:G409"/>
    <mergeCell ref="F217:G217"/>
    <mergeCell ref="C93:G93"/>
    <mergeCell ref="B408:G408"/>
    <mergeCell ref="B191:C191"/>
    <mergeCell ref="F254:G254"/>
    <mergeCell ref="F241:G241"/>
    <mergeCell ref="F251:G251"/>
    <mergeCell ref="F267:G267"/>
    <mergeCell ref="F266:G266"/>
    <mergeCell ref="F300:G300"/>
    <mergeCell ref="F301:G301"/>
    <mergeCell ref="F234:G234"/>
    <mergeCell ref="F235:G235"/>
    <mergeCell ref="F236:G236"/>
    <mergeCell ref="F237:G237"/>
    <mergeCell ref="F238:G238"/>
    <mergeCell ref="F246:G246"/>
    <mergeCell ref="F247:G247"/>
    <mergeCell ref="F248:G248"/>
    <mergeCell ref="B208:E208"/>
    <mergeCell ref="F211:G211"/>
    <mergeCell ref="F212:G212"/>
    <mergeCell ref="F213:G213"/>
    <mergeCell ref="F214:G214"/>
    <mergeCell ref="B403:B405"/>
    <mergeCell ref="B393:B395"/>
    <mergeCell ref="B363:B365"/>
    <mergeCell ref="B377:B379"/>
    <mergeCell ref="B353:B355"/>
    <mergeCell ref="B351:C351"/>
    <mergeCell ref="B344:B346"/>
    <mergeCell ref="B331:B333"/>
    <mergeCell ref="B319:B322"/>
    <mergeCell ref="B382:G382"/>
    <mergeCell ref="B368:G368"/>
    <mergeCell ref="F365:G365"/>
    <mergeCell ref="F366:G366"/>
    <mergeCell ref="B369:E369"/>
    <mergeCell ref="F369:G369"/>
    <mergeCell ref="F370:G370"/>
    <mergeCell ref="F371:G371"/>
    <mergeCell ref="F372:G372"/>
    <mergeCell ref="F373:G373"/>
    <mergeCell ref="F374:G374"/>
    <mergeCell ref="F367:G367"/>
    <mergeCell ref="F323:G323"/>
    <mergeCell ref="B326:G326"/>
    <mergeCell ref="F324:G324"/>
  </mergeCells>
  <dataValidations disablePrompts="1" count="1">
    <dataValidation type="whole" errorStyle="warning" operator="lessThanOrEqual" allowBlank="1" showErrorMessage="1" errorTitle="Vacancy Loss" error="this amount is typically listed as a negative value" sqref="G10">
      <formula1>0</formula1>
    </dataValidation>
  </dataValidations>
  <hyperlinks>
    <hyperlink ref="H29" location="'Other 1'!E206" display="Details"/>
    <hyperlink ref="H9" location="'Other 1'!E122" display="Details"/>
    <hyperlink ref="H122" location="'Other 1'!G9" display="Return to Budget"/>
    <hyperlink ref="H129" location="'Other 1'!G10" display="Return to Budget"/>
    <hyperlink ref="H13:H16" location="'AMP 1'!E145" display="Details"/>
    <hyperlink ref="H13" location="'Other 1'!E136" display="Details"/>
    <hyperlink ref="H14" location="'Other 1'!E143" display="Details"/>
    <hyperlink ref="H16" location="'Other 1'!E154" display="Details"/>
    <hyperlink ref="H19" location="'Other 1'!E163" display="Details"/>
    <hyperlink ref="H10" location="'Other 1'!E129" display="Details"/>
    <hyperlink ref="H26" location="'Other 1'!E174" display="Details"/>
    <hyperlink ref="H27" location="'Other 1'!E189" display="Details"/>
    <hyperlink ref="H28" location="'Other 1'!E195" display="Details"/>
    <hyperlink ref="H30" location="'Other 1'!E241" display="Details"/>
    <hyperlink ref="H31" location="'Other 1'!E251" display="Details"/>
    <hyperlink ref="H32" location="'Other 1'!E267" display="Details"/>
    <hyperlink ref="H33" location="'Other 1'!E301" display="Details"/>
    <hyperlink ref="H136" location="'Other 1'!G13" display="Return to Budget"/>
    <hyperlink ref="H143" location="'Other 1'!G14" display="Return to Budget"/>
    <hyperlink ref="H154" location="'Other 1'!G16" display="Return to Budget"/>
    <hyperlink ref="H163" location="'Other 1'!G19" display="Return to Budget"/>
    <hyperlink ref="H174" location="'Other 1'!G26" display="Return to Budget"/>
    <hyperlink ref="H195" location="'Other 1'!G28" display="Return to Budget"/>
    <hyperlink ref="H206" location="'Other 1'!G29" display="Return to Budget"/>
    <hyperlink ref="H241" location="'Other 1'!G30" display="Return to Budget"/>
    <hyperlink ref="H251" location="'Other 1'!G31" display="Return to Budget"/>
    <hyperlink ref="H267" location="'Other 1'!G32" display="Return to Budget"/>
    <hyperlink ref="H301" location="'Other 1'!G33" display="Return to Budget"/>
    <hyperlink ref="H324" location="'Other 1'!G55" display="Return to Budget"/>
    <hyperlink ref="H335" location="'Other 1'!G57" display="Return to Budget"/>
    <hyperlink ref="H348" location="'Other 1'!G58" display="Return to Budget"/>
    <hyperlink ref="H357" location="'Other 1'!G59" display="Return to Budget"/>
    <hyperlink ref="H367" location="'Other 1'!G60" display="Return to Budget"/>
    <hyperlink ref="H397" location="'Other 1'!G62" display="Return to Budget"/>
    <hyperlink ref="H407" location="'Other 1'!G63" display="Return to Budget"/>
    <hyperlink ref="H417" location="'Other 1'!G64" display="Return to Budget"/>
    <hyperlink ref="H432" location="'Other 1'!G65" display="Return to Budget"/>
    <hyperlink ref="H441" location="'Other 1'!G66" display="Return to Budget"/>
    <hyperlink ref="H452" location="'Other 1'!G74" display="Return to Budget"/>
    <hyperlink ref="H462" location="'Other 1'!G75" display="Return to Budget"/>
    <hyperlink ref="H471" location="'Other 1'!G83" display="Return to Budget"/>
    <hyperlink ref="H479" location="'Other 1'!G89" display="Return to Budget"/>
    <hyperlink ref="H491" location="'Other 1'!G105" display="Return to Budget"/>
    <hyperlink ref="H500" location="'Other 1'!G106" display="Return to Budget"/>
    <hyperlink ref="H44" location="'Other 1'!F306" display="Details"/>
    <hyperlink ref="H45" location="'Other 1'!F307" display="Details"/>
    <hyperlink ref="H46" location="'Other 1'!F308" display="Details"/>
    <hyperlink ref="H47" location="'Other 1'!F309" display="Details"/>
    <hyperlink ref="H48" location="'Other 1'!F310" display="Details"/>
    <hyperlink ref="H49" location="'Other 1'!F311" display="Details"/>
    <hyperlink ref="H55" location="'Other 1'!E324" display="Details"/>
    <hyperlink ref="H57" location="'Other 1'!E335" display="Details"/>
    <hyperlink ref="H58" location="'Other 1'!E348" display="Details"/>
    <hyperlink ref="H59" location="'Other 1'!E357" display="Details"/>
    <hyperlink ref="H60" location="'Other 1'!E367" display="Details"/>
    <hyperlink ref="H61" location="'Other 1'!E381" display="Details"/>
    <hyperlink ref="H62" location="'Other 1'!E397" display="Details"/>
    <hyperlink ref="H63" location="'Other 1'!E407" display="Details"/>
    <hyperlink ref="H64" location="'Other 1'!E417" display="Details"/>
    <hyperlink ref="H65" location="'Other 1'!E432" display="Details"/>
    <hyperlink ref="H66" location="'Other 1'!E441" display="Details"/>
    <hyperlink ref="H79" location="'Other 1'!D471" display="Details"/>
    <hyperlink ref="H80" location="'Other 1'!E471" display="Details"/>
    <hyperlink ref="H81" location="'Other 1'!F471" display="Details"/>
    <hyperlink ref="H82" location="'Other 1'!G471" display="Details"/>
    <hyperlink ref="H89" location="'Other 1'!E479" display="Details"/>
    <hyperlink ref="H105" location="'Other 1'!E491" display="Details"/>
    <hyperlink ref="H106" location="'Other 1'!E500" display="Details"/>
    <hyperlink ref="H189" location="'Other 1'!G27" display="Return to Budget"/>
    <hyperlink ref="H381" location="'Other 1'!G61" display="Return to Budget"/>
    <hyperlink ref="H74" location="'Other 1'!E452" display="Details"/>
    <hyperlink ref="H75" location="'Other 1'!E462" display="Details"/>
    <hyperlink ref="H24" location="payroll!M20" display="Details"/>
    <hyperlink ref="H25" location="'Emp. Benefits'!J16" display="Details"/>
    <hyperlink ref="H37:H38" location="'AMP 1'!E222" display="Details"/>
    <hyperlink ref="H37" location="payroll!M29" display="Details"/>
    <hyperlink ref="H38" location="'Emp. Benefits'!J27" display="Details"/>
    <hyperlink ref="H53:H54" location="'AMP 1'!F335" display="Details"/>
    <hyperlink ref="H53" location="payroll!M50" display="Details"/>
    <hyperlink ref="H54" location="'Emp. Benefits'!J38" display="Details"/>
    <hyperlink ref="H73" location="'Emp. Benefits'!J49" display="Details"/>
    <hyperlink ref="H107" location="'Other 1'!E503" display="Details"/>
    <hyperlink ref="H104" location="'Other 1'!E482" display="Details"/>
    <hyperlink ref="H503" location="'Other 1'!G107" display="Return to Budget"/>
    <hyperlink ref="H482" location="'Other 1'!G104" display="Return to Budget"/>
    <hyperlink ref="H72" location="payroll!M62" display="Details"/>
    <hyperlink ref="H306:H311" location="'Other 1'!G43" display="Return to Budget"/>
    <hyperlink ref="H306" location="'Other 1'!G44" display="Return to Budget"/>
    <hyperlink ref="H307" location="'Other 1'!G45" display="Return to Budget"/>
    <hyperlink ref="H308" location="'Other 1'!G46" display="Return to Budget"/>
    <hyperlink ref="H309" location="'Other 1'!G47" display="Return to Budget"/>
    <hyperlink ref="H310" location="'Other 1'!G48" display="Return to Budget"/>
    <hyperlink ref="H311" location="'Other 1'!G49" display="Return to Budget"/>
    <hyperlink ref="H312" location="'Other 1'!G50" display="Return to Budget"/>
  </hyperlinks>
  <pageMargins left="0.7" right="0.7" top="0.45" bottom="0.5" header="0" footer="0"/>
  <pageSetup scale="84" fitToHeight="0" orientation="portrait" r:id="rId1"/>
  <rowBreaks count="10" manualBreakCount="10">
    <brk id="51" max="16383" man="1"/>
    <brk id="112" max="16383" man="1"/>
    <brk id="164" max="16383" man="1"/>
    <brk id="207" max="16383" man="1"/>
    <brk id="252" max="16383" man="1"/>
    <brk id="302" max="16383" man="1"/>
    <brk id="349" max="16383" man="1"/>
    <brk id="398" max="16383" man="1"/>
    <brk id="442" max="16383" man="1"/>
    <brk id="492" max="16383" man="1"/>
  </rowBreaks>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tabColor theme="7"/>
  </sheetPr>
  <dimension ref="A1:K503"/>
  <sheetViews>
    <sheetView workbookViewId="0">
      <selection activeCell="B2" sqref="B2:G2"/>
    </sheetView>
  </sheetViews>
  <sheetFormatPr defaultColWidth="9.33203125" defaultRowHeight="14.4" x14ac:dyDescent="0.3"/>
  <cols>
    <col min="1" max="1" width="9.33203125" style="1"/>
    <col min="2" max="2" width="15.44140625" style="1" customWidth="1"/>
    <col min="3" max="3" width="26.5546875" style="1" customWidth="1"/>
    <col min="4" max="4" width="10.6640625" style="1" customWidth="1"/>
    <col min="5" max="5" width="20" style="1" customWidth="1"/>
    <col min="6" max="6" width="18" style="1" customWidth="1"/>
    <col min="7" max="7" width="16.33203125" style="1" customWidth="1"/>
    <col min="8" max="16384" width="9.33203125" style="1"/>
  </cols>
  <sheetData>
    <row r="1" spans="1:8" ht="15" thickBot="1" x14ac:dyDescent="0.35">
      <c r="A1" s="1" t="s">
        <v>603</v>
      </c>
    </row>
    <row r="2" spans="1:8" ht="18" thickBot="1" x14ac:dyDescent="0.35">
      <c r="B2" s="1142" t="str">
        <f>General!C3</f>
        <v>PHA Name</v>
      </c>
      <c r="C2" s="1143"/>
      <c r="D2" s="1143"/>
      <c r="E2" s="1143"/>
      <c r="F2" s="1143"/>
      <c r="G2" s="1144"/>
    </row>
    <row r="3" spans="1:8" ht="15" thickBot="1" x14ac:dyDescent="0.35">
      <c r="B3" s="1145" t="s">
        <v>6</v>
      </c>
      <c r="C3" s="1146"/>
      <c r="D3" s="93">
        <f>General!C7</f>
        <v>43100</v>
      </c>
      <c r="E3" s="145" t="s">
        <v>547</v>
      </c>
      <c r="F3" s="1147" t="str">
        <f>General!C42</f>
        <v>Program Name 2</v>
      </c>
      <c r="G3" s="1148"/>
    </row>
    <row r="4" spans="1:8" ht="20.100000000000001" customHeight="1" thickBot="1" x14ac:dyDescent="0.45">
      <c r="B4" s="144" t="s">
        <v>8</v>
      </c>
      <c r="C4" s="146"/>
      <c r="D4" s="96" t="s">
        <v>9</v>
      </c>
      <c r="E4" s="145" t="s">
        <v>548</v>
      </c>
      <c r="F4" s="1149"/>
      <c r="G4" s="1150"/>
      <c r="H4" s="98"/>
    </row>
    <row r="5" spans="1:8" ht="20.100000000000001" customHeight="1" thickBot="1" x14ac:dyDescent="0.35">
      <c r="B5" s="145" t="s">
        <v>544</v>
      </c>
      <c r="C5" s="146"/>
      <c r="D5" s="64">
        <v>0</v>
      </c>
      <c r="E5" s="95" t="s">
        <v>5</v>
      </c>
      <c r="F5" s="1151"/>
      <c r="G5" s="1152"/>
      <c r="H5" s="99"/>
    </row>
    <row r="6" spans="1:8" ht="20.100000000000001" customHeight="1" thickBot="1" x14ac:dyDescent="0.35">
      <c r="B6" s="1153" t="s">
        <v>13</v>
      </c>
      <c r="C6" s="1154"/>
      <c r="D6" s="97">
        <f>D5*12</f>
        <v>0</v>
      </c>
      <c r="E6" s="95" t="s">
        <v>549</v>
      </c>
      <c r="F6" s="1155">
        <v>0</v>
      </c>
      <c r="G6" s="1156"/>
      <c r="H6" s="100"/>
    </row>
    <row r="7" spans="1:8" ht="32.1" customHeight="1" x14ac:dyDescent="0.3">
      <c r="B7" s="469" t="s">
        <v>17</v>
      </c>
      <c r="C7" s="1103" t="s">
        <v>18</v>
      </c>
      <c r="D7" s="1104"/>
      <c r="E7" s="1104"/>
      <c r="F7" s="1105"/>
      <c r="G7" s="470" t="s">
        <v>199</v>
      </c>
    </row>
    <row r="8" spans="1:8" ht="14.1" customHeight="1" x14ac:dyDescent="0.3">
      <c r="B8" s="970" t="s">
        <v>22</v>
      </c>
      <c r="C8" s="971"/>
      <c r="D8" s="971"/>
      <c r="E8" s="971"/>
      <c r="F8" s="971"/>
      <c r="G8" s="972"/>
    </row>
    <row r="9" spans="1:8" ht="14.1" customHeight="1" x14ac:dyDescent="0.3">
      <c r="B9" s="471">
        <v>11220</v>
      </c>
      <c r="C9" s="1108" t="s">
        <v>23</v>
      </c>
      <c r="D9" s="1109"/>
      <c r="E9" s="1109"/>
      <c r="F9" s="1109"/>
      <c r="G9" s="197">
        <f>ROUND(E122,-1)</f>
        <v>0</v>
      </c>
      <c r="H9" s="101" t="s">
        <v>288</v>
      </c>
    </row>
    <row r="10" spans="1:8" ht="14.1" customHeight="1" x14ac:dyDescent="0.3">
      <c r="B10" s="473">
        <v>11230</v>
      </c>
      <c r="C10" s="957" t="s">
        <v>24</v>
      </c>
      <c r="D10" s="1141"/>
      <c r="E10" s="1141"/>
      <c r="F10" s="1141"/>
      <c r="G10" s="197">
        <f>ROUND(E129,-1)</f>
        <v>0</v>
      </c>
      <c r="H10" s="101" t="s">
        <v>288</v>
      </c>
    </row>
    <row r="11" spans="1:8" ht="14.1" customHeight="1" x14ac:dyDescent="0.3">
      <c r="B11" s="473">
        <v>70300</v>
      </c>
      <c r="C11" s="916" t="s">
        <v>25</v>
      </c>
      <c r="D11" s="922"/>
      <c r="E11" s="922"/>
      <c r="F11" s="922"/>
      <c r="G11" s="197">
        <f>ROUND(G9+G10,-1)</f>
        <v>0</v>
      </c>
    </row>
    <row r="12" spans="1:8" ht="14.1" customHeight="1" x14ac:dyDescent="0.3">
      <c r="B12" s="473">
        <v>70600</v>
      </c>
      <c r="C12" s="916" t="s">
        <v>541</v>
      </c>
      <c r="D12" s="922"/>
      <c r="E12" s="922"/>
      <c r="F12" s="922"/>
      <c r="G12" s="197"/>
    </row>
    <row r="13" spans="1:8" ht="14.1" customHeight="1" x14ac:dyDescent="0.3">
      <c r="B13" s="473">
        <v>70400</v>
      </c>
      <c r="C13" s="916" t="s">
        <v>30</v>
      </c>
      <c r="D13" s="922"/>
      <c r="E13" s="922"/>
      <c r="F13" s="922"/>
      <c r="G13" s="197">
        <f>ROUND(E136,-1)</f>
        <v>0</v>
      </c>
      <c r="H13" s="101" t="s">
        <v>288</v>
      </c>
    </row>
    <row r="14" spans="1:8" ht="14.1" customHeight="1" x14ac:dyDescent="0.3">
      <c r="B14" s="473">
        <v>70400</v>
      </c>
      <c r="C14" s="916" t="s">
        <v>31</v>
      </c>
      <c r="D14" s="922"/>
      <c r="E14" s="922"/>
      <c r="F14" s="922"/>
      <c r="G14" s="197">
        <f>ROUND(E143,-1)</f>
        <v>0</v>
      </c>
      <c r="H14" s="101" t="s">
        <v>288</v>
      </c>
    </row>
    <row r="15" spans="1:8" ht="14.1" customHeight="1" x14ac:dyDescent="0.3">
      <c r="B15" s="473">
        <v>70800</v>
      </c>
      <c r="C15" s="916" t="s">
        <v>529</v>
      </c>
      <c r="D15" s="922"/>
      <c r="E15" s="922"/>
      <c r="F15" s="922"/>
      <c r="G15" s="197"/>
      <c r="H15" s="101"/>
    </row>
    <row r="16" spans="1:8" ht="14.1" customHeight="1" x14ac:dyDescent="0.3">
      <c r="B16" s="473">
        <v>71100</v>
      </c>
      <c r="C16" s="916" t="s">
        <v>32</v>
      </c>
      <c r="D16" s="922"/>
      <c r="E16" s="922"/>
      <c r="F16" s="917"/>
      <c r="G16" s="197">
        <f>ROUND(E154,-1)</f>
        <v>0</v>
      </c>
      <c r="H16" s="101" t="s">
        <v>288</v>
      </c>
    </row>
    <row r="17" spans="2:8" ht="14.1" customHeight="1" x14ac:dyDescent="0.3">
      <c r="B17" s="473">
        <v>71400</v>
      </c>
      <c r="C17" s="916" t="s">
        <v>33</v>
      </c>
      <c r="D17" s="922"/>
      <c r="E17" s="922"/>
      <c r="F17" s="917"/>
      <c r="G17" s="67">
        <v>0</v>
      </c>
    </row>
    <row r="18" spans="2:8" ht="14.1" customHeight="1" x14ac:dyDescent="0.3">
      <c r="B18" s="474">
        <v>71500</v>
      </c>
      <c r="C18" s="974" t="s">
        <v>34</v>
      </c>
      <c r="D18" s="1086"/>
      <c r="E18" s="1086"/>
      <c r="F18" s="975"/>
      <c r="G18" s="67">
        <v>0</v>
      </c>
    </row>
    <row r="19" spans="2:8" ht="14.1" customHeight="1" x14ac:dyDescent="0.3">
      <c r="B19" s="474">
        <v>71500</v>
      </c>
      <c r="C19" s="916" t="s">
        <v>35</v>
      </c>
      <c r="D19" s="922"/>
      <c r="E19" s="922"/>
      <c r="F19" s="917"/>
      <c r="G19" s="197">
        <f>ROUND(E163,-1)</f>
        <v>0</v>
      </c>
      <c r="H19" s="101" t="s">
        <v>288</v>
      </c>
    </row>
    <row r="20" spans="2:8" ht="14.1" customHeight="1" x14ac:dyDescent="0.3">
      <c r="B20" s="474">
        <v>70000</v>
      </c>
      <c r="C20" s="923" t="s">
        <v>36</v>
      </c>
      <c r="D20" s="1089"/>
      <c r="E20" s="1089"/>
      <c r="F20" s="924"/>
      <c r="G20" s="59">
        <f>SUM(G11:G19)</f>
        <v>0</v>
      </c>
    </row>
    <row r="21" spans="2:8" ht="14.1" customHeight="1" x14ac:dyDescent="0.3">
      <c r="B21" s="946"/>
      <c r="C21" s="946"/>
      <c r="D21" s="946"/>
      <c r="E21" s="946"/>
      <c r="F21" s="946"/>
      <c r="G21" s="475"/>
    </row>
    <row r="22" spans="2:8" ht="14.1" customHeight="1" x14ac:dyDescent="0.3">
      <c r="B22" s="970" t="s">
        <v>37</v>
      </c>
      <c r="C22" s="971"/>
      <c r="D22" s="971"/>
      <c r="E22" s="971"/>
      <c r="F22" s="971"/>
      <c r="G22" s="972"/>
    </row>
    <row r="23" spans="2:8" ht="14.1" customHeight="1" x14ac:dyDescent="0.3">
      <c r="B23" s="476"/>
      <c r="C23" s="914" t="s">
        <v>38</v>
      </c>
      <c r="D23" s="914"/>
      <c r="E23" s="914"/>
      <c r="F23" s="914"/>
      <c r="G23" s="915"/>
    </row>
    <row r="24" spans="2:8" ht="14.1" customHeight="1" x14ac:dyDescent="0.3">
      <c r="B24" s="477">
        <v>91100</v>
      </c>
      <c r="C24" s="916" t="s">
        <v>39</v>
      </c>
      <c r="D24" s="922"/>
      <c r="E24" s="922"/>
      <c r="F24" s="917"/>
      <c r="G24" s="197">
        <f>ROUND(Payroll!O20,-1)</f>
        <v>0</v>
      </c>
      <c r="H24" s="101" t="s">
        <v>288</v>
      </c>
    </row>
    <row r="25" spans="2:8" ht="14.1" customHeight="1" x14ac:dyDescent="0.3">
      <c r="B25" s="473">
        <v>91500</v>
      </c>
      <c r="C25" s="916" t="s">
        <v>40</v>
      </c>
      <c r="D25" s="922"/>
      <c r="E25" s="922"/>
      <c r="F25" s="917"/>
      <c r="G25" s="197">
        <f>ROUND('Emp. Benefits'!L16,-1)</f>
        <v>0</v>
      </c>
      <c r="H25" s="101" t="s">
        <v>288</v>
      </c>
    </row>
    <row r="26" spans="2:8" ht="14.1" customHeight="1" x14ac:dyDescent="0.3">
      <c r="B26" s="473">
        <v>91200</v>
      </c>
      <c r="C26" s="916" t="s">
        <v>41</v>
      </c>
      <c r="D26" s="922"/>
      <c r="E26" s="922"/>
      <c r="F26" s="917"/>
      <c r="G26" s="197">
        <f>ROUND(E174,-1)</f>
        <v>0</v>
      </c>
      <c r="H26" s="101" t="s">
        <v>288</v>
      </c>
    </row>
    <row r="27" spans="2:8" ht="14.1" customHeight="1" x14ac:dyDescent="0.3">
      <c r="B27" s="473">
        <v>91300</v>
      </c>
      <c r="C27" s="916" t="s">
        <v>42</v>
      </c>
      <c r="D27" s="922"/>
      <c r="E27" s="922"/>
      <c r="F27" s="917"/>
      <c r="G27" s="197">
        <f>ROUND(E189,-1)</f>
        <v>0</v>
      </c>
      <c r="H27" s="101" t="s">
        <v>288</v>
      </c>
    </row>
    <row r="28" spans="2:8" ht="14.1" customHeight="1" x14ac:dyDescent="0.3">
      <c r="B28" s="473">
        <v>91310</v>
      </c>
      <c r="C28" s="916" t="s">
        <v>182</v>
      </c>
      <c r="D28" s="922"/>
      <c r="E28" s="922"/>
      <c r="F28" s="917"/>
      <c r="G28" s="197">
        <f>ROUND(E195,-1)</f>
        <v>0</v>
      </c>
      <c r="H28" s="101" t="s">
        <v>288</v>
      </c>
    </row>
    <row r="29" spans="2:8" ht="14.1" customHeight="1" x14ac:dyDescent="0.3">
      <c r="B29" s="473">
        <v>91400</v>
      </c>
      <c r="C29" s="916" t="s">
        <v>44</v>
      </c>
      <c r="D29" s="922"/>
      <c r="E29" s="922"/>
      <c r="F29" s="917"/>
      <c r="G29" s="197">
        <f>ROUND(E206,-1)</f>
        <v>0</v>
      </c>
      <c r="H29" s="101" t="s">
        <v>288</v>
      </c>
    </row>
    <row r="30" spans="2:8" ht="14.1" customHeight="1" x14ac:dyDescent="0.3">
      <c r="B30" s="473">
        <v>91600</v>
      </c>
      <c r="C30" s="916" t="s">
        <v>45</v>
      </c>
      <c r="D30" s="922"/>
      <c r="E30" s="922"/>
      <c r="F30" s="917"/>
      <c r="G30" s="197">
        <f>ROUND(E241,-1)</f>
        <v>0</v>
      </c>
      <c r="H30" s="101" t="s">
        <v>288</v>
      </c>
    </row>
    <row r="31" spans="2:8" ht="14.1" customHeight="1" x14ac:dyDescent="0.3">
      <c r="B31" s="473">
        <v>91700</v>
      </c>
      <c r="C31" s="916" t="s">
        <v>46</v>
      </c>
      <c r="D31" s="922"/>
      <c r="E31" s="922"/>
      <c r="F31" s="917"/>
      <c r="G31" s="197">
        <f>ROUND(E251,-1)</f>
        <v>0</v>
      </c>
      <c r="H31" s="101" t="s">
        <v>288</v>
      </c>
    </row>
    <row r="32" spans="2:8" ht="14.1" customHeight="1" x14ac:dyDescent="0.3">
      <c r="B32" s="473">
        <v>91800</v>
      </c>
      <c r="C32" s="916" t="s">
        <v>47</v>
      </c>
      <c r="D32" s="922"/>
      <c r="E32" s="922"/>
      <c r="F32" s="917"/>
      <c r="G32" s="197">
        <f>ROUND(E267,-1)</f>
        <v>0</v>
      </c>
      <c r="H32" s="101" t="s">
        <v>288</v>
      </c>
    </row>
    <row r="33" spans="2:8" ht="14.1" customHeight="1" x14ac:dyDescent="0.3">
      <c r="B33" s="473">
        <v>91900</v>
      </c>
      <c r="C33" s="916" t="s">
        <v>48</v>
      </c>
      <c r="D33" s="922"/>
      <c r="E33" s="922"/>
      <c r="F33" s="917"/>
      <c r="G33" s="197">
        <f>ROUND(E301,-1)</f>
        <v>0</v>
      </c>
      <c r="H33" s="101" t="s">
        <v>288</v>
      </c>
    </row>
    <row r="34" spans="2:8" ht="14.1" customHeight="1" x14ac:dyDescent="0.3">
      <c r="B34" s="473">
        <v>91000</v>
      </c>
      <c r="C34" s="923" t="s">
        <v>49</v>
      </c>
      <c r="D34" s="1089"/>
      <c r="E34" s="1089"/>
      <c r="F34" s="924"/>
      <c r="G34" s="59">
        <f>SUM(G24:G33)</f>
        <v>0</v>
      </c>
    </row>
    <row r="35" spans="2:8" ht="14.1" customHeight="1" x14ac:dyDescent="0.3">
      <c r="B35" s="1091"/>
      <c r="C35" s="1092"/>
      <c r="D35" s="1092"/>
      <c r="E35" s="1092"/>
      <c r="F35" s="1092"/>
      <c r="G35" s="478"/>
    </row>
    <row r="36" spans="2:8" ht="14.1" customHeight="1" x14ac:dyDescent="0.3">
      <c r="B36" s="479"/>
      <c r="C36" s="914" t="s">
        <v>51</v>
      </c>
      <c r="D36" s="914"/>
      <c r="E36" s="914"/>
      <c r="F36" s="914"/>
      <c r="G36" s="915"/>
    </row>
    <row r="37" spans="2:8" ht="14.1" customHeight="1" x14ac:dyDescent="0.3">
      <c r="B37" s="473">
        <v>92100</v>
      </c>
      <c r="C37" s="916" t="s">
        <v>52</v>
      </c>
      <c r="D37" s="922"/>
      <c r="E37" s="922"/>
      <c r="F37" s="917"/>
      <c r="G37" s="197">
        <f>ROUND(Payroll!O29,-1)</f>
        <v>0</v>
      </c>
      <c r="H37" s="101" t="s">
        <v>288</v>
      </c>
    </row>
    <row r="38" spans="2:8" ht="14.1" customHeight="1" x14ac:dyDescent="0.3">
      <c r="B38" s="473">
        <v>92300</v>
      </c>
      <c r="C38" s="916" t="s">
        <v>53</v>
      </c>
      <c r="D38" s="922"/>
      <c r="E38" s="922"/>
      <c r="F38" s="917"/>
      <c r="G38" s="197">
        <f>ROUND('Emp. Benefits'!L27,-1)</f>
        <v>0</v>
      </c>
      <c r="H38" s="101" t="s">
        <v>288</v>
      </c>
    </row>
    <row r="39" spans="2:8" ht="14.1" customHeight="1" x14ac:dyDescent="0.3">
      <c r="B39" s="473">
        <v>92200</v>
      </c>
      <c r="C39" s="916" t="s">
        <v>54</v>
      </c>
      <c r="D39" s="922"/>
      <c r="E39" s="922"/>
      <c r="F39" s="917"/>
      <c r="G39" s="94">
        <v>0</v>
      </c>
    </row>
    <row r="40" spans="2:8" ht="14.1" customHeight="1" x14ac:dyDescent="0.3">
      <c r="B40" s="473">
        <v>92400</v>
      </c>
      <c r="C40" s="916" t="s">
        <v>55</v>
      </c>
      <c r="D40" s="922"/>
      <c r="E40" s="922"/>
      <c r="F40" s="917"/>
      <c r="G40" s="67">
        <v>0</v>
      </c>
    </row>
    <row r="41" spans="2:8" ht="14.1" customHeight="1" x14ac:dyDescent="0.3">
      <c r="B41" s="473">
        <v>92500</v>
      </c>
      <c r="C41" s="923" t="s">
        <v>56</v>
      </c>
      <c r="D41" s="1089"/>
      <c r="E41" s="1089"/>
      <c r="F41" s="924"/>
      <c r="G41" s="59">
        <f>SUM(G37:G40)</f>
        <v>0</v>
      </c>
    </row>
    <row r="42" spans="2:8" ht="14.1" customHeight="1" x14ac:dyDescent="0.3">
      <c r="B42" s="1091"/>
      <c r="C42" s="1092"/>
      <c r="D42" s="1092"/>
      <c r="E42" s="1092"/>
      <c r="F42" s="1092"/>
      <c r="G42" s="478"/>
    </row>
    <row r="43" spans="2:8" ht="14.1" customHeight="1" x14ac:dyDescent="0.3">
      <c r="B43" s="480"/>
      <c r="C43" s="914" t="s">
        <v>57</v>
      </c>
      <c r="D43" s="914"/>
      <c r="E43" s="914"/>
      <c r="F43" s="914"/>
      <c r="G43" s="915"/>
    </row>
    <row r="44" spans="2:8" ht="14.1" customHeight="1" x14ac:dyDescent="0.3">
      <c r="B44" s="473">
        <v>93100</v>
      </c>
      <c r="C44" s="916" t="s">
        <v>58</v>
      </c>
      <c r="D44" s="922"/>
      <c r="E44" s="922"/>
      <c r="F44" s="917"/>
      <c r="G44" s="197">
        <f t="shared" ref="G44:G49" si="0">ROUND(F306,-1)</f>
        <v>0</v>
      </c>
      <c r="H44" s="101" t="s">
        <v>288</v>
      </c>
    </row>
    <row r="45" spans="2:8" ht="14.1" customHeight="1" x14ac:dyDescent="0.3">
      <c r="B45" s="473">
        <v>93200</v>
      </c>
      <c r="C45" s="916" t="s">
        <v>59</v>
      </c>
      <c r="D45" s="922"/>
      <c r="E45" s="922"/>
      <c r="F45" s="917"/>
      <c r="G45" s="197">
        <f t="shared" si="0"/>
        <v>0</v>
      </c>
      <c r="H45" s="101" t="s">
        <v>288</v>
      </c>
    </row>
    <row r="46" spans="2:8" ht="14.1" customHeight="1" x14ac:dyDescent="0.3">
      <c r="B46" s="473">
        <v>93300</v>
      </c>
      <c r="C46" s="916" t="s">
        <v>60</v>
      </c>
      <c r="D46" s="922"/>
      <c r="E46" s="922"/>
      <c r="F46" s="917"/>
      <c r="G46" s="197">
        <f t="shared" si="0"/>
        <v>0</v>
      </c>
      <c r="H46" s="101" t="s">
        <v>288</v>
      </c>
    </row>
    <row r="47" spans="2:8" ht="14.1" customHeight="1" x14ac:dyDescent="0.3">
      <c r="B47" s="473">
        <v>93400</v>
      </c>
      <c r="C47" s="916" t="s">
        <v>61</v>
      </c>
      <c r="D47" s="922"/>
      <c r="E47" s="922"/>
      <c r="F47" s="917"/>
      <c r="G47" s="197">
        <f t="shared" si="0"/>
        <v>0</v>
      </c>
      <c r="H47" s="101" t="s">
        <v>288</v>
      </c>
    </row>
    <row r="48" spans="2:8" ht="14.1" customHeight="1" x14ac:dyDescent="0.3">
      <c r="B48" s="473">
        <v>93600</v>
      </c>
      <c r="C48" s="916" t="s">
        <v>62</v>
      </c>
      <c r="D48" s="922"/>
      <c r="E48" s="922"/>
      <c r="F48" s="917"/>
      <c r="G48" s="197">
        <f t="shared" si="0"/>
        <v>0</v>
      </c>
      <c r="H48" s="101" t="s">
        <v>288</v>
      </c>
    </row>
    <row r="49" spans="2:8" ht="14.1" customHeight="1" x14ac:dyDescent="0.3">
      <c r="B49" s="473">
        <v>93800</v>
      </c>
      <c r="C49" s="916" t="s">
        <v>63</v>
      </c>
      <c r="D49" s="922"/>
      <c r="E49" s="922"/>
      <c r="F49" s="917"/>
      <c r="G49" s="197">
        <f t="shared" si="0"/>
        <v>0</v>
      </c>
      <c r="H49" s="101" t="s">
        <v>288</v>
      </c>
    </row>
    <row r="50" spans="2:8" ht="14.1" customHeight="1" x14ac:dyDescent="0.3">
      <c r="B50" s="473">
        <v>93000</v>
      </c>
      <c r="C50" s="1093" t="s">
        <v>64</v>
      </c>
      <c r="D50" s="1093"/>
      <c r="E50" s="1093"/>
      <c r="F50" s="1093"/>
      <c r="G50" s="59">
        <f>SUM(G44:G49)</f>
        <v>0</v>
      </c>
    </row>
    <row r="51" spans="2:8" ht="14.1" customHeight="1" x14ac:dyDescent="0.3">
      <c r="B51" s="1090"/>
      <c r="C51" s="1090"/>
      <c r="D51" s="1090"/>
      <c r="E51" s="1090"/>
      <c r="F51" s="1090"/>
      <c r="G51" s="475"/>
    </row>
    <row r="52" spans="2:8" ht="14.1" customHeight="1" x14ac:dyDescent="0.3">
      <c r="B52" s="474"/>
      <c r="C52" s="1087" t="s">
        <v>65</v>
      </c>
      <c r="D52" s="1087"/>
      <c r="E52" s="1087"/>
      <c r="F52" s="1087"/>
      <c r="G52" s="1087"/>
    </row>
    <row r="53" spans="2:8" ht="14.1" customHeight="1" x14ac:dyDescent="0.3">
      <c r="B53" s="473">
        <v>94100</v>
      </c>
      <c r="C53" s="1088" t="s">
        <v>66</v>
      </c>
      <c r="D53" s="1088"/>
      <c r="E53" s="1088"/>
      <c r="F53" s="1088"/>
      <c r="G53" s="197">
        <f>ROUND(Payroll!O50,-1)</f>
        <v>0</v>
      </c>
      <c r="H53" s="101" t="s">
        <v>288</v>
      </c>
    </row>
    <row r="54" spans="2:8" ht="14.1" customHeight="1" x14ac:dyDescent="0.3">
      <c r="B54" s="473">
        <v>94500</v>
      </c>
      <c r="C54" s="916" t="s">
        <v>67</v>
      </c>
      <c r="D54" s="922"/>
      <c r="E54" s="922"/>
      <c r="F54" s="917"/>
      <c r="G54" s="197">
        <f>ROUND('Emp. Benefits'!L38,-1)</f>
        <v>0</v>
      </c>
      <c r="H54" s="101" t="s">
        <v>288</v>
      </c>
    </row>
    <row r="55" spans="2:8" ht="14.1" customHeight="1" x14ac:dyDescent="0.3">
      <c r="B55" s="473">
        <v>94200</v>
      </c>
      <c r="C55" s="916" t="s">
        <v>68</v>
      </c>
      <c r="D55" s="922"/>
      <c r="E55" s="922"/>
      <c r="F55" s="917"/>
      <c r="G55" s="197">
        <f>ROUND(E324,-1)</f>
        <v>0</v>
      </c>
      <c r="H55" s="101" t="s">
        <v>288</v>
      </c>
    </row>
    <row r="56" spans="2:8" ht="14.1" customHeight="1" x14ac:dyDescent="0.3">
      <c r="B56" s="473"/>
      <c r="C56" s="916" t="s">
        <v>69</v>
      </c>
      <c r="D56" s="922"/>
      <c r="E56" s="922"/>
      <c r="F56" s="917"/>
      <c r="G56" s="68"/>
    </row>
    <row r="57" spans="2:8" ht="14.1" customHeight="1" x14ac:dyDescent="0.3">
      <c r="B57" s="473" t="s">
        <v>70</v>
      </c>
      <c r="C57" s="916" t="s">
        <v>71</v>
      </c>
      <c r="D57" s="922"/>
      <c r="E57" s="922"/>
      <c r="F57" s="917"/>
      <c r="G57" s="197">
        <f>ROUND(E335,-1)</f>
        <v>0</v>
      </c>
      <c r="H57" s="101" t="s">
        <v>288</v>
      </c>
    </row>
    <row r="58" spans="2:8" ht="14.1" customHeight="1" x14ac:dyDescent="0.3">
      <c r="B58" s="473" t="s">
        <v>72</v>
      </c>
      <c r="C58" s="916" t="s">
        <v>73</v>
      </c>
      <c r="D58" s="922"/>
      <c r="E58" s="922"/>
      <c r="F58" s="917"/>
      <c r="G58" s="197">
        <f>ROUND(E348,-1)</f>
        <v>0</v>
      </c>
      <c r="H58" s="101" t="s">
        <v>288</v>
      </c>
    </row>
    <row r="59" spans="2:8" ht="14.1" customHeight="1" x14ac:dyDescent="0.3">
      <c r="B59" s="473" t="s">
        <v>74</v>
      </c>
      <c r="C59" s="916" t="s">
        <v>75</v>
      </c>
      <c r="D59" s="922"/>
      <c r="E59" s="922"/>
      <c r="F59" s="917"/>
      <c r="G59" s="197">
        <f>ROUND(E357,-1)</f>
        <v>0</v>
      </c>
      <c r="H59" s="101" t="s">
        <v>288</v>
      </c>
    </row>
    <row r="60" spans="2:8" ht="14.1" customHeight="1" x14ac:dyDescent="0.3">
      <c r="B60" s="473" t="s">
        <v>76</v>
      </c>
      <c r="C60" s="916" t="s">
        <v>77</v>
      </c>
      <c r="D60" s="922"/>
      <c r="E60" s="922"/>
      <c r="F60" s="917"/>
      <c r="G60" s="197">
        <f>ROUND(E367,-1)</f>
        <v>0</v>
      </c>
      <c r="H60" s="101" t="s">
        <v>288</v>
      </c>
    </row>
    <row r="61" spans="2:8" ht="14.1" customHeight="1" x14ac:dyDescent="0.3">
      <c r="B61" s="473" t="s">
        <v>78</v>
      </c>
      <c r="C61" s="916" t="s">
        <v>79</v>
      </c>
      <c r="D61" s="922"/>
      <c r="E61" s="922"/>
      <c r="F61" s="917"/>
      <c r="G61" s="197">
        <f>ROUND(E381,-1)</f>
        <v>0</v>
      </c>
      <c r="H61" s="101" t="s">
        <v>288</v>
      </c>
    </row>
    <row r="62" spans="2:8" ht="14.1" customHeight="1" x14ac:dyDescent="0.3">
      <c r="B62" s="473" t="s">
        <v>80</v>
      </c>
      <c r="C62" s="916" t="s">
        <v>81</v>
      </c>
      <c r="D62" s="922"/>
      <c r="E62" s="922"/>
      <c r="F62" s="917"/>
      <c r="G62" s="197">
        <f>ROUND(E397,-1)</f>
        <v>0</v>
      </c>
      <c r="H62" s="101" t="s">
        <v>288</v>
      </c>
    </row>
    <row r="63" spans="2:8" ht="14.1" customHeight="1" x14ac:dyDescent="0.3">
      <c r="B63" s="473" t="s">
        <v>82</v>
      </c>
      <c r="C63" s="916" t="s">
        <v>83</v>
      </c>
      <c r="D63" s="922"/>
      <c r="E63" s="922"/>
      <c r="F63" s="917"/>
      <c r="G63" s="197">
        <f>ROUND(E407,-1)</f>
        <v>0</v>
      </c>
      <c r="H63" s="101" t="s">
        <v>288</v>
      </c>
    </row>
    <row r="64" spans="2:8" ht="14.1" customHeight="1" x14ac:dyDescent="0.3">
      <c r="B64" s="473" t="s">
        <v>84</v>
      </c>
      <c r="C64" s="916" t="s">
        <v>85</v>
      </c>
      <c r="D64" s="922"/>
      <c r="E64" s="922"/>
      <c r="F64" s="917"/>
      <c r="G64" s="197">
        <f>ROUND(E417,-1)</f>
        <v>0</v>
      </c>
      <c r="H64" s="101" t="s">
        <v>288</v>
      </c>
    </row>
    <row r="65" spans="2:8" ht="14.1" customHeight="1" x14ac:dyDescent="0.3">
      <c r="B65" s="473" t="s">
        <v>86</v>
      </c>
      <c r="C65" s="916" t="s">
        <v>87</v>
      </c>
      <c r="D65" s="922"/>
      <c r="E65" s="922"/>
      <c r="F65" s="917"/>
      <c r="G65" s="197">
        <f>ROUND(E432,-1)</f>
        <v>0</v>
      </c>
      <c r="H65" s="101" t="s">
        <v>288</v>
      </c>
    </row>
    <row r="66" spans="2:8" ht="14.1" customHeight="1" x14ac:dyDescent="0.3">
      <c r="B66" s="473" t="s">
        <v>88</v>
      </c>
      <c r="C66" s="916" t="s">
        <v>89</v>
      </c>
      <c r="D66" s="922"/>
      <c r="E66" s="922"/>
      <c r="F66" s="917"/>
      <c r="G66" s="197">
        <f>ROUND(E441,-1)</f>
        <v>0</v>
      </c>
      <c r="H66" s="101" t="s">
        <v>288</v>
      </c>
    </row>
    <row r="67" spans="2:8" ht="14.1" customHeight="1" x14ac:dyDescent="0.3">
      <c r="B67" s="473" t="s">
        <v>90</v>
      </c>
      <c r="C67" s="916" t="s">
        <v>371</v>
      </c>
      <c r="D67" s="922"/>
      <c r="E67" s="922"/>
      <c r="F67" s="917"/>
      <c r="G67" s="67">
        <v>0</v>
      </c>
    </row>
    <row r="68" spans="2:8" ht="14.1" customHeight="1" x14ac:dyDescent="0.3">
      <c r="B68" s="473" t="s">
        <v>91</v>
      </c>
      <c r="C68" s="916" t="s">
        <v>92</v>
      </c>
      <c r="D68" s="922"/>
      <c r="E68" s="922"/>
      <c r="F68" s="917"/>
      <c r="G68" s="67">
        <v>0</v>
      </c>
    </row>
    <row r="69" spans="2:8" ht="14.1" customHeight="1" x14ac:dyDescent="0.3">
      <c r="B69" s="473">
        <v>94000</v>
      </c>
      <c r="C69" s="923" t="s">
        <v>93</v>
      </c>
      <c r="D69" s="1089"/>
      <c r="E69" s="1089"/>
      <c r="F69" s="924"/>
      <c r="G69" s="59">
        <f>SUM(G53:G68)</f>
        <v>0</v>
      </c>
    </row>
    <row r="70" spans="2:8" ht="14.1" customHeight="1" x14ac:dyDescent="0.3">
      <c r="B70" s="929"/>
      <c r="C70" s="946"/>
      <c r="D70" s="946"/>
      <c r="E70" s="946"/>
      <c r="F70" s="946"/>
      <c r="G70" s="475"/>
    </row>
    <row r="71" spans="2:8" ht="14.1" customHeight="1" x14ac:dyDescent="0.3">
      <c r="B71" s="78"/>
      <c r="C71" s="914" t="s">
        <v>94</v>
      </c>
      <c r="D71" s="914"/>
      <c r="E71" s="914"/>
      <c r="F71" s="914"/>
      <c r="G71" s="915"/>
    </row>
    <row r="72" spans="2:8" ht="14.1" customHeight="1" x14ac:dyDescent="0.3">
      <c r="B72" s="473">
        <v>95100</v>
      </c>
      <c r="C72" s="916" t="s">
        <v>95</v>
      </c>
      <c r="D72" s="922"/>
      <c r="E72" s="922"/>
      <c r="F72" s="917"/>
      <c r="G72" s="197">
        <f>ROUND(Payroll!O62,-1)</f>
        <v>0</v>
      </c>
      <c r="H72" s="101" t="s">
        <v>288</v>
      </c>
    </row>
    <row r="73" spans="2:8" ht="14.1" customHeight="1" x14ac:dyDescent="0.3">
      <c r="B73" s="473">
        <v>95500</v>
      </c>
      <c r="C73" s="916" t="s">
        <v>96</v>
      </c>
      <c r="D73" s="922"/>
      <c r="E73" s="922"/>
      <c r="F73" s="917"/>
      <c r="G73" s="197">
        <f>ROUND('Emp. Benefits'!L49,-1)</f>
        <v>0</v>
      </c>
      <c r="H73" s="101" t="s">
        <v>288</v>
      </c>
    </row>
    <row r="74" spans="2:8" ht="14.1" customHeight="1" x14ac:dyDescent="0.3">
      <c r="B74" s="473">
        <v>95200</v>
      </c>
      <c r="C74" s="916" t="s">
        <v>97</v>
      </c>
      <c r="D74" s="922"/>
      <c r="E74" s="922"/>
      <c r="F74" s="917"/>
      <c r="G74" s="197">
        <f>ROUND(E452,-1)</f>
        <v>0</v>
      </c>
      <c r="H74" s="101" t="s">
        <v>288</v>
      </c>
    </row>
    <row r="75" spans="2:8" ht="14.1" customHeight="1" x14ac:dyDescent="0.3">
      <c r="B75" s="473">
        <v>95300</v>
      </c>
      <c r="C75" s="916" t="s">
        <v>98</v>
      </c>
      <c r="D75" s="922"/>
      <c r="E75" s="922"/>
      <c r="F75" s="917"/>
      <c r="G75" s="197">
        <f>ROUND(E462,-1)</f>
        <v>0</v>
      </c>
      <c r="H75" s="101" t="s">
        <v>288</v>
      </c>
    </row>
    <row r="76" spans="2:8" ht="14.1" customHeight="1" x14ac:dyDescent="0.3">
      <c r="B76" s="473">
        <v>95000</v>
      </c>
      <c r="C76" s="923" t="s">
        <v>99</v>
      </c>
      <c r="D76" s="1089"/>
      <c r="E76" s="1089"/>
      <c r="F76" s="924"/>
      <c r="G76" s="59">
        <f>SUM(G72:G75)</f>
        <v>0</v>
      </c>
    </row>
    <row r="77" spans="2:8" ht="14.1" customHeight="1" x14ac:dyDescent="0.3">
      <c r="B77" s="929"/>
      <c r="C77" s="946"/>
      <c r="D77" s="946"/>
      <c r="E77" s="946"/>
      <c r="F77" s="946"/>
      <c r="G77" s="475"/>
    </row>
    <row r="78" spans="2:8" ht="14.1" customHeight="1" x14ac:dyDescent="0.3">
      <c r="B78" s="78"/>
      <c r="C78" s="914" t="s">
        <v>100</v>
      </c>
      <c r="D78" s="914"/>
      <c r="E78" s="914"/>
      <c r="F78" s="914"/>
      <c r="G78" s="915"/>
    </row>
    <row r="79" spans="2:8" ht="14.1" customHeight="1" x14ac:dyDescent="0.3">
      <c r="B79" s="76">
        <v>96110</v>
      </c>
      <c r="C79" s="916" t="s">
        <v>101</v>
      </c>
      <c r="D79" s="922"/>
      <c r="E79" s="922"/>
      <c r="F79" s="917"/>
      <c r="G79" s="197">
        <f>ROUND(D471,-1)</f>
        <v>0</v>
      </c>
      <c r="H79" s="101" t="s">
        <v>288</v>
      </c>
    </row>
    <row r="80" spans="2:8" ht="14.1" customHeight="1" x14ac:dyDescent="0.3">
      <c r="B80" s="78">
        <v>96120</v>
      </c>
      <c r="C80" s="916" t="s">
        <v>102</v>
      </c>
      <c r="D80" s="922"/>
      <c r="E80" s="922"/>
      <c r="F80" s="917"/>
      <c r="G80" s="197">
        <f>ROUND(E471,-1)</f>
        <v>0</v>
      </c>
      <c r="H80" s="101" t="s">
        <v>288</v>
      </c>
    </row>
    <row r="81" spans="2:8" ht="14.1" customHeight="1" x14ac:dyDescent="0.3">
      <c r="B81" s="78">
        <v>96130</v>
      </c>
      <c r="C81" s="916" t="s">
        <v>103</v>
      </c>
      <c r="D81" s="922"/>
      <c r="E81" s="922"/>
      <c r="F81" s="917"/>
      <c r="G81" s="197">
        <f>ROUND(F471,-1)</f>
        <v>0</v>
      </c>
      <c r="H81" s="101" t="s">
        <v>288</v>
      </c>
    </row>
    <row r="82" spans="2:8" ht="14.1" customHeight="1" x14ac:dyDescent="0.3">
      <c r="B82" s="78">
        <v>96140</v>
      </c>
      <c r="C82" s="916" t="s">
        <v>104</v>
      </c>
      <c r="D82" s="922"/>
      <c r="E82" s="922"/>
      <c r="F82" s="917"/>
      <c r="G82" s="197">
        <f>ROUND(G471,-1)</f>
        <v>0</v>
      </c>
      <c r="H82" s="101" t="s">
        <v>288</v>
      </c>
    </row>
    <row r="83" spans="2:8" ht="14.1" customHeight="1" x14ac:dyDescent="0.3">
      <c r="B83" s="78">
        <v>96100</v>
      </c>
      <c r="C83" s="923" t="s">
        <v>105</v>
      </c>
      <c r="D83" s="1089"/>
      <c r="E83" s="1089"/>
      <c r="F83" s="924"/>
      <c r="G83" s="59">
        <f>SUM(G79:G82)</f>
        <v>0</v>
      </c>
    </row>
    <row r="84" spans="2:8" ht="14.1" customHeight="1" x14ac:dyDescent="0.3">
      <c r="B84" s="929"/>
      <c r="C84" s="946"/>
      <c r="D84" s="946"/>
      <c r="E84" s="946"/>
      <c r="F84" s="946"/>
      <c r="G84" s="475"/>
    </row>
    <row r="85" spans="2:8" ht="14.1" customHeight="1" x14ac:dyDescent="0.3">
      <c r="B85" s="476"/>
      <c r="C85" s="914" t="s">
        <v>106</v>
      </c>
      <c r="D85" s="914"/>
      <c r="E85" s="914"/>
      <c r="F85" s="914"/>
      <c r="G85" s="915"/>
    </row>
    <row r="86" spans="2:8" ht="14.1" customHeight="1" x14ac:dyDescent="0.3">
      <c r="B86" s="473">
        <v>96200</v>
      </c>
      <c r="C86" s="916" t="s">
        <v>107</v>
      </c>
      <c r="D86" s="922"/>
      <c r="E86" s="922"/>
      <c r="F86" s="917"/>
      <c r="G86" s="67">
        <v>0</v>
      </c>
    </row>
    <row r="87" spans="2:8" ht="14.1" customHeight="1" x14ac:dyDescent="0.3">
      <c r="B87" s="473">
        <v>96210</v>
      </c>
      <c r="C87" s="916" t="s">
        <v>108</v>
      </c>
      <c r="D87" s="922"/>
      <c r="E87" s="922"/>
      <c r="F87" s="917"/>
      <c r="G87" s="67">
        <v>0</v>
      </c>
    </row>
    <row r="88" spans="2:8" ht="14.1" customHeight="1" x14ac:dyDescent="0.3">
      <c r="B88" s="473">
        <v>96300</v>
      </c>
      <c r="C88" s="916" t="s">
        <v>109</v>
      </c>
      <c r="D88" s="922"/>
      <c r="E88" s="922"/>
      <c r="F88" s="917"/>
      <c r="G88" s="94"/>
      <c r="H88" s="101"/>
    </row>
    <row r="89" spans="2:8" ht="14.1" customHeight="1" x14ac:dyDescent="0.3">
      <c r="B89" s="473">
        <v>96400</v>
      </c>
      <c r="C89" s="916" t="s">
        <v>110</v>
      </c>
      <c r="D89" s="922"/>
      <c r="E89" s="922"/>
      <c r="F89" s="917"/>
      <c r="G89" s="197">
        <f>ROUND(E479,-1)</f>
        <v>0</v>
      </c>
      <c r="H89" s="101" t="s">
        <v>288</v>
      </c>
    </row>
    <row r="90" spans="2:8" ht="14.1" customHeight="1" x14ac:dyDescent="0.3">
      <c r="B90" s="473">
        <v>96800</v>
      </c>
      <c r="C90" s="916" t="s">
        <v>111</v>
      </c>
      <c r="D90" s="922"/>
      <c r="E90" s="922"/>
      <c r="F90" s="917"/>
      <c r="G90" s="481"/>
    </row>
    <row r="91" spans="2:8" ht="14.1" customHeight="1" x14ac:dyDescent="0.3">
      <c r="B91" s="482">
        <v>96000</v>
      </c>
      <c r="C91" s="923" t="s">
        <v>112</v>
      </c>
      <c r="D91" s="1089"/>
      <c r="E91" s="1089"/>
      <c r="F91" s="924"/>
      <c r="G91" s="84">
        <f>SUM(G86:G90)</f>
        <v>0</v>
      </c>
    </row>
    <row r="92" spans="2:8" ht="14.1" customHeight="1" x14ac:dyDescent="0.3">
      <c r="B92" s="1139"/>
      <c r="C92" s="929"/>
      <c r="D92" s="929"/>
      <c r="E92" s="929"/>
      <c r="F92" s="929"/>
      <c r="G92" s="1140"/>
    </row>
    <row r="93" spans="2:8" ht="14.1" customHeight="1" x14ac:dyDescent="0.3">
      <c r="B93" s="483"/>
      <c r="C93" s="914" t="s">
        <v>177</v>
      </c>
      <c r="D93" s="914"/>
      <c r="E93" s="914"/>
      <c r="F93" s="914"/>
      <c r="G93" s="914"/>
    </row>
    <row r="94" spans="2:8" ht="14.1" customHeight="1" x14ac:dyDescent="0.3">
      <c r="B94" s="473">
        <v>97300</v>
      </c>
      <c r="C94" s="916" t="s">
        <v>177</v>
      </c>
      <c r="D94" s="922"/>
      <c r="E94" s="922"/>
      <c r="F94" s="917">
        <v>0</v>
      </c>
      <c r="G94" s="67">
        <v>0</v>
      </c>
    </row>
    <row r="95" spans="2:8" ht="14.1" customHeight="1" x14ac:dyDescent="0.3">
      <c r="B95" s="482"/>
      <c r="C95" s="1136" t="s">
        <v>608</v>
      </c>
      <c r="D95" s="1137"/>
      <c r="E95" s="1137"/>
      <c r="F95" s="1138"/>
      <c r="G95" s="84">
        <f>SUM(G94)</f>
        <v>0</v>
      </c>
    </row>
    <row r="96" spans="2:8" ht="14.1" customHeight="1" x14ac:dyDescent="0.3">
      <c r="B96" s="929"/>
      <c r="C96" s="929"/>
      <c r="D96" s="929"/>
      <c r="E96" s="929"/>
      <c r="F96" s="929"/>
      <c r="G96" s="458"/>
    </row>
    <row r="97" spans="2:8" ht="14.1" customHeight="1" x14ac:dyDescent="0.3">
      <c r="B97" s="74">
        <v>96900</v>
      </c>
      <c r="C97" s="923" t="s">
        <v>113</v>
      </c>
      <c r="D97" s="1089"/>
      <c r="E97" s="1089"/>
      <c r="F97" s="924"/>
      <c r="G97" s="84">
        <f>G91+G83+G76+G69+G50+G41+G34+G95</f>
        <v>0</v>
      </c>
    </row>
    <row r="98" spans="2:8" ht="14.1" customHeight="1" x14ac:dyDescent="0.3">
      <c r="B98" s="929"/>
      <c r="C98" s="929"/>
      <c r="D98" s="929"/>
      <c r="E98" s="929"/>
      <c r="F98" s="929"/>
      <c r="G98" s="458"/>
    </row>
    <row r="99" spans="2:8" ht="14.1" customHeight="1" x14ac:dyDescent="0.3">
      <c r="B99" s="76">
        <v>97000</v>
      </c>
      <c r="C99" s="923" t="s">
        <v>114</v>
      </c>
      <c r="D99" s="1089"/>
      <c r="E99" s="1089"/>
      <c r="F99" s="924"/>
      <c r="G99" s="84">
        <f>G20-G97</f>
        <v>0</v>
      </c>
    </row>
    <row r="100" spans="2:8" ht="14.1" customHeight="1" x14ac:dyDescent="0.3">
      <c r="B100" s="929"/>
      <c r="C100" s="946"/>
      <c r="D100" s="946"/>
      <c r="E100" s="946"/>
      <c r="F100" s="946"/>
      <c r="G100" s="475"/>
    </row>
    <row r="101" spans="2:8" ht="14.1" customHeight="1" x14ac:dyDescent="0.3">
      <c r="B101" s="78"/>
      <c r="C101" s="914" t="s">
        <v>115</v>
      </c>
      <c r="D101" s="914"/>
      <c r="E101" s="914"/>
      <c r="F101" s="914"/>
      <c r="G101" s="915"/>
    </row>
    <row r="102" spans="2:8" ht="14.1" customHeight="1" x14ac:dyDescent="0.3">
      <c r="B102" s="473">
        <v>10010</v>
      </c>
      <c r="C102" s="916" t="s">
        <v>116</v>
      </c>
      <c r="D102" s="922"/>
      <c r="E102" s="922"/>
      <c r="F102" s="917"/>
      <c r="G102" s="94"/>
      <c r="H102" s="101"/>
    </row>
    <row r="103" spans="2:8" ht="14.1" customHeight="1" x14ac:dyDescent="0.3">
      <c r="B103" s="473">
        <v>10020</v>
      </c>
      <c r="C103" s="916" t="s">
        <v>117</v>
      </c>
      <c r="D103" s="922"/>
      <c r="E103" s="922"/>
      <c r="F103" s="917"/>
      <c r="G103" s="67"/>
      <c r="H103" s="101"/>
    </row>
    <row r="104" spans="2:8" ht="14.1" customHeight="1" x14ac:dyDescent="0.3">
      <c r="B104" s="473" t="s">
        <v>119</v>
      </c>
      <c r="C104" s="916" t="s">
        <v>120</v>
      </c>
      <c r="D104" s="922"/>
      <c r="E104" s="922"/>
      <c r="F104" s="917"/>
      <c r="G104" s="197">
        <f>ROUND((E482*-1),-1)</f>
        <v>0</v>
      </c>
      <c r="H104" s="101" t="s">
        <v>288</v>
      </c>
    </row>
    <row r="105" spans="2:8" ht="14.1" customHeight="1" x14ac:dyDescent="0.3">
      <c r="B105" s="473">
        <v>97100</v>
      </c>
      <c r="C105" s="916" t="s">
        <v>121</v>
      </c>
      <c r="D105" s="922"/>
      <c r="E105" s="922"/>
      <c r="F105" s="917"/>
      <c r="G105" s="197">
        <f>ROUND(E491,-1)*-1</f>
        <v>0</v>
      </c>
      <c r="H105" s="101" t="s">
        <v>288</v>
      </c>
    </row>
    <row r="106" spans="2:8" ht="14.1" customHeight="1" x14ac:dyDescent="0.3">
      <c r="B106" s="474"/>
      <c r="C106" s="916" t="s">
        <v>122</v>
      </c>
      <c r="D106" s="922"/>
      <c r="E106" s="922"/>
      <c r="F106" s="917"/>
      <c r="G106" s="197">
        <f>ROUND(E500,-1)*-1</f>
        <v>0</v>
      </c>
      <c r="H106" s="101" t="s">
        <v>288</v>
      </c>
    </row>
    <row r="107" spans="2:8" ht="14.1" customHeight="1" x14ac:dyDescent="0.3">
      <c r="B107" s="474"/>
      <c r="C107" s="916" t="s">
        <v>546</v>
      </c>
      <c r="D107" s="922"/>
      <c r="E107" s="922"/>
      <c r="F107" s="917"/>
      <c r="G107" s="197">
        <f>ROUND((E503*-1),-1)</f>
        <v>0</v>
      </c>
      <c r="H107" s="101" t="s">
        <v>288</v>
      </c>
    </row>
    <row r="108" spans="2:8" ht="14.1" customHeight="1" x14ac:dyDescent="0.3">
      <c r="B108" s="474"/>
      <c r="C108" s="916" t="s">
        <v>621</v>
      </c>
      <c r="D108" s="922"/>
      <c r="E108" s="922"/>
      <c r="F108" s="917"/>
      <c r="G108" s="67">
        <v>0</v>
      </c>
    </row>
    <row r="109" spans="2:8" ht="14.1" customHeight="1" x14ac:dyDescent="0.3">
      <c r="B109" s="474"/>
      <c r="C109" s="923" t="s">
        <v>123</v>
      </c>
      <c r="D109" s="1089"/>
      <c r="E109" s="1089"/>
      <c r="F109" s="924"/>
      <c r="G109" s="59">
        <f>SUM(G102:G108)</f>
        <v>0</v>
      </c>
    </row>
    <row r="110" spans="2:8" ht="14.1" customHeight="1" x14ac:dyDescent="0.3">
      <c r="B110" s="929"/>
      <c r="C110" s="929"/>
      <c r="D110" s="929"/>
      <c r="E110" s="929"/>
      <c r="F110" s="929"/>
      <c r="G110" s="929"/>
      <c r="H110" s="102"/>
    </row>
    <row r="111" spans="2:8" ht="14.1" customHeight="1" x14ac:dyDescent="0.3">
      <c r="B111" s="78">
        <v>10000</v>
      </c>
      <c r="C111" s="923" t="s">
        <v>180</v>
      </c>
      <c r="D111" s="1089"/>
      <c r="E111" s="1089"/>
      <c r="F111" s="924"/>
      <c r="G111" s="84">
        <f>G109+G99</f>
        <v>0</v>
      </c>
    </row>
    <row r="112" spans="2:8" ht="54.6" customHeight="1" x14ac:dyDescent="0.3">
      <c r="B112" s="1157"/>
      <c r="C112" s="1157"/>
      <c r="D112" s="1157"/>
      <c r="E112" s="1157"/>
      <c r="F112" s="1157"/>
      <c r="G112" s="1157"/>
    </row>
    <row r="113" spans="2:8" ht="21" x14ac:dyDescent="0.3">
      <c r="B113" s="1065" t="s">
        <v>400</v>
      </c>
      <c r="C113" s="1066"/>
      <c r="D113" s="1066"/>
      <c r="E113" s="1066"/>
      <c r="F113" s="1066"/>
      <c r="G113" s="1067"/>
    </row>
    <row r="114" spans="2:8" ht="15" customHeight="1" x14ac:dyDescent="0.3">
      <c r="B114" s="1059"/>
      <c r="C114" s="1059"/>
      <c r="D114" s="1059"/>
      <c r="E114" s="1059"/>
      <c r="F114" s="1059"/>
      <c r="G114" s="1059"/>
    </row>
    <row r="115" spans="2:8" ht="15" customHeight="1" x14ac:dyDescent="0.3">
      <c r="B115" s="1060" t="s">
        <v>216</v>
      </c>
      <c r="C115" s="1061"/>
      <c r="D115" s="1061"/>
      <c r="E115" s="1061"/>
      <c r="F115" s="1063" t="s">
        <v>394</v>
      </c>
      <c r="G115" s="1064"/>
    </row>
    <row r="116" spans="2:8" ht="17.25" customHeight="1" x14ac:dyDescent="0.3">
      <c r="B116" s="553" t="s">
        <v>255</v>
      </c>
      <c r="C116" s="554"/>
      <c r="D116" s="554"/>
      <c r="E116" s="422">
        <v>0</v>
      </c>
      <c r="F116" s="993"/>
      <c r="G116" s="994"/>
    </row>
    <row r="117" spans="2:8" ht="15" customHeight="1" x14ac:dyDescent="0.3">
      <c r="B117" s="553"/>
      <c r="C117" s="554"/>
      <c r="D117" s="554"/>
      <c r="E117" s="555"/>
      <c r="F117" s="982"/>
      <c r="G117" s="983"/>
    </row>
    <row r="118" spans="2:8" ht="17.25" customHeight="1" x14ac:dyDescent="0.3">
      <c r="B118" s="553" t="s">
        <v>256</v>
      </c>
      <c r="C118" s="554"/>
      <c r="D118" s="556">
        <f>(D5*12)*F6</f>
        <v>0</v>
      </c>
      <c r="E118" s="557">
        <f>D118*E116</f>
        <v>0</v>
      </c>
      <c r="F118" s="982"/>
      <c r="G118" s="983"/>
    </row>
    <row r="119" spans="2:8" ht="15" customHeight="1" x14ac:dyDescent="0.3">
      <c r="B119" s="553"/>
      <c r="C119" s="554"/>
      <c r="D119" s="554"/>
      <c r="E119" s="555"/>
      <c r="F119" s="982"/>
      <c r="G119" s="983"/>
    </row>
    <row r="120" spans="2:8" ht="15" customHeight="1" x14ac:dyDescent="0.3">
      <c r="B120" s="558" t="s">
        <v>257</v>
      </c>
      <c r="C120" s="413"/>
      <c r="D120" s="554"/>
      <c r="E120" s="418">
        <v>0</v>
      </c>
      <c r="F120" s="982"/>
      <c r="G120" s="983"/>
    </row>
    <row r="121" spans="2:8" ht="15" customHeight="1" x14ac:dyDescent="0.3">
      <c r="B121" s="553"/>
      <c r="C121" s="554"/>
      <c r="D121" s="554"/>
      <c r="E121" s="555"/>
      <c r="F121" s="982"/>
      <c r="G121" s="983"/>
    </row>
    <row r="122" spans="2:8" ht="17.25" customHeight="1" x14ac:dyDescent="0.3">
      <c r="B122" s="559" t="s">
        <v>395</v>
      </c>
      <c r="C122" s="560"/>
      <c r="D122" s="560"/>
      <c r="E122" s="561">
        <f>E120+E118</f>
        <v>0</v>
      </c>
      <c r="F122" s="1002"/>
      <c r="G122" s="1003"/>
      <c r="H122" s="101" t="s">
        <v>413</v>
      </c>
    </row>
    <row r="123" spans="2:8" ht="15" customHeight="1" x14ac:dyDescent="0.3">
      <c r="B123" s="1059"/>
      <c r="C123" s="1059"/>
      <c r="D123" s="1059"/>
      <c r="E123" s="1059"/>
      <c r="F123" s="1059"/>
      <c r="G123" s="1059"/>
    </row>
    <row r="124" spans="2:8" ht="15" customHeight="1" x14ac:dyDescent="0.3">
      <c r="B124" s="1060" t="s">
        <v>217</v>
      </c>
      <c r="C124" s="1061"/>
      <c r="D124" s="1061"/>
      <c r="E124" s="1062"/>
      <c r="F124" s="1063" t="s">
        <v>394</v>
      </c>
      <c r="G124" s="1064"/>
    </row>
    <row r="125" spans="2:8" ht="15" customHeight="1" x14ac:dyDescent="0.3">
      <c r="B125" s="553" t="s">
        <v>258</v>
      </c>
      <c r="C125" s="554"/>
      <c r="D125" s="562">
        <f>(D5*12)-D118</f>
        <v>0</v>
      </c>
      <c r="E125" s="557">
        <f>D125*E116*(-1)</f>
        <v>0</v>
      </c>
      <c r="F125" s="993"/>
      <c r="G125" s="994"/>
    </row>
    <row r="126" spans="2:8" ht="15" customHeight="1" x14ac:dyDescent="0.3">
      <c r="B126" s="553"/>
      <c r="C126" s="554"/>
      <c r="D126" s="554"/>
      <c r="E126" s="555"/>
      <c r="F126" s="982"/>
      <c r="G126" s="983"/>
    </row>
    <row r="127" spans="2:8" ht="15" customHeight="1" x14ac:dyDescent="0.3">
      <c r="B127" s="558" t="s">
        <v>257</v>
      </c>
      <c r="C127" s="413"/>
      <c r="D127" s="563"/>
      <c r="E127" s="414">
        <v>0</v>
      </c>
      <c r="F127" s="982"/>
      <c r="G127" s="983"/>
    </row>
    <row r="128" spans="2:8" ht="15" customHeight="1" x14ac:dyDescent="0.3">
      <c r="B128" s="553"/>
      <c r="C128" s="554"/>
      <c r="D128" s="564"/>
      <c r="E128" s="555"/>
      <c r="F128" s="982"/>
      <c r="G128" s="983"/>
    </row>
    <row r="129" spans="2:8" ht="17.25" customHeight="1" x14ac:dyDescent="0.3">
      <c r="B129" s="559" t="s">
        <v>259</v>
      </c>
      <c r="C129" s="560"/>
      <c r="D129" s="565"/>
      <c r="E129" s="561">
        <f>SUM(E125:E128)</f>
        <v>0</v>
      </c>
      <c r="F129" s="1002"/>
      <c r="G129" s="1003"/>
      <c r="H129" s="101" t="s">
        <v>413</v>
      </c>
    </row>
    <row r="130" spans="2:8" ht="15" customHeight="1" x14ac:dyDescent="0.3">
      <c r="B130" s="1059"/>
      <c r="C130" s="1059"/>
      <c r="D130" s="1059"/>
      <c r="E130" s="1059"/>
      <c r="F130" s="1059"/>
      <c r="G130" s="1059"/>
    </row>
    <row r="131" spans="2:8" ht="15" customHeight="1" x14ac:dyDescent="0.3">
      <c r="B131" s="1060" t="s">
        <v>30</v>
      </c>
      <c r="C131" s="1061"/>
      <c r="D131" s="1061"/>
      <c r="E131" s="1061"/>
      <c r="F131" s="1063" t="s">
        <v>394</v>
      </c>
      <c r="G131" s="1064"/>
    </row>
    <row r="132" spans="2:8" ht="31.5" customHeight="1" x14ac:dyDescent="0.3">
      <c r="B132" s="1080" t="s">
        <v>398</v>
      </c>
      <c r="C132" s="1081"/>
      <c r="D132" s="418">
        <v>0</v>
      </c>
      <c r="E132" s="557">
        <f>D132*12</f>
        <v>0</v>
      </c>
      <c r="F132" s="993"/>
      <c r="G132" s="994"/>
    </row>
    <row r="133" spans="2:8" ht="15" customHeight="1" x14ac:dyDescent="0.3">
      <c r="B133" s="553"/>
      <c r="C133" s="554"/>
      <c r="D133" s="554"/>
      <c r="E133" s="555"/>
      <c r="F133" s="982"/>
      <c r="G133" s="983"/>
    </row>
    <row r="134" spans="2:8" ht="17.25" customHeight="1" x14ac:dyDescent="0.3">
      <c r="B134" s="558" t="s">
        <v>257</v>
      </c>
      <c r="C134" s="413"/>
      <c r="D134" s="554"/>
      <c r="E134" s="418">
        <v>0</v>
      </c>
      <c r="F134" s="982"/>
      <c r="G134" s="983"/>
    </row>
    <row r="135" spans="2:8" ht="15" customHeight="1" x14ac:dyDescent="0.3">
      <c r="B135" s="553"/>
      <c r="C135" s="554"/>
      <c r="D135" s="554"/>
      <c r="E135" s="555"/>
      <c r="F135" s="982"/>
      <c r="G135" s="983"/>
    </row>
    <row r="136" spans="2:8" ht="17.25" customHeight="1" x14ac:dyDescent="0.3">
      <c r="B136" s="559" t="s">
        <v>399</v>
      </c>
      <c r="C136" s="560"/>
      <c r="D136" s="560"/>
      <c r="E136" s="561">
        <f>SUM(E132:E134)</f>
        <v>0</v>
      </c>
      <c r="F136" s="1002"/>
      <c r="G136" s="1003"/>
      <c r="H136" s="101" t="s">
        <v>413</v>
      </c>
    </row>
    <row r="137" spans="2:8" ht="16.2" customHeight="1" x14ac:dyDescent="0.3">
      <c r="B137" s="1094"/>
      <c r="C137" s="1094"/>
      <c r="D137" s="1094"/>
      <c r="E137" s="1094"/>
      <c r="F137" s="1094"/>
      <c r="G137" s="1094"/>
    </row>
    <row r="138" spans="2:8" ht="15" customHeight="1" x14ac:dyDescent="0.3">
      <c r="B138" s="1060" t="s">
        <v>401</v>
      </c>
      <c r="C138" s="1061"/>
      <c r="D138" s="1061"/>
      <c r="E138" s="1061"/>
      <c r="F138" s="1063" t="s">
        <v>394</v>
      </c>
      <c r="G138" s="1064"/>
    </row>
    <row r="139" spans="2:8" ht="15" customHeight="1" x14ac:dyDescent="0.3">
      <c r="B139" s="1080" t="s">
        <v>403</v>
      </c>
      <c r="C139" s="1081"/>
      <c r="D139" s="418">
        <v>0</v>
      </c>
      <c r="E139" s="557">
        <f>D139*12</f>
        <v>0</v>
      </c>
      <c r="F139" s="993"/>
      <c r="G139" s="994"/>
    </row>
    <row r="140" spans="2:8" ht="15" customHeight="1" x14ac:dyDescent="0.3">
      <c r="B140" s="553"/>
      <c r="C140" s="554"/>
      <c r="D140" s="554"/>
      <c r="E140" s="555"/>
      <c r="F140" s="982"/>
      <c r="G140" s="983"/>
    </row>
    <row r="141" spans="2:8" ht="17.25" customHeight="1" x14ac:dyDescent="0.3">
      <c r="B141" s="558" t="s">
        <v>257</v>
      </c>
      <c r="C141" s="413"/>
      <c r="D141" s="554"/>
      <c r="E141" s="418">
        <v>0</v>
      </c>
      <c r="F141" s="982"/>
      <c r="G141" s="983"/>
    </row>
    <row r="142" spans="2:8" ht="15" customHeight="1" x14ac:dyDescent="0.3">
      <c r="B142" s="553"/>
      <c r="C142" s="554"/>
      <c r="D142" s="554"/>
      <c r="E142" s="555"/>
      <c r="F142" s="982"/>
      <c r="G142" s="983"/>
    </row>
    <row r="143" spans="2:8" ht="17.25" customHeight="1" x14ac:dyDescent="0.3">
      <c r="B143" s="559" t="s">
        <v>402</v>
      </c>
      <c r="C143" s="560"/>
      <c r="D143" s="560"/>
      <c r="E143" s="561">
        <f>SUM(E139:E141)</f>
        <v>0</v>
      </c>
      <c r="F143" s="1002"/>
      <c r="G143" s="1003"/>
      <c r="H143" s="101" t="s">
        <v>413</v>
      </c>
    </row>
    <row r="144" spans="2:8" ht="16.2" customHeight="1" x14ac:dyDescent="0.3">
      <c r="B144" s="1094"/>
      <c r="C144" s="1094"/>
      <c r="D144" s="1094"/>
      <c r="E144" s="1094"/>
      <c r="F144" s="1094"/>
      <c r="G144" s="1094"/>
    </row>
    <row r="145" spans="2:8" ht="15" customHeight="1" x14ac:dyDescent="0.3">
      <c r="B145" s="1060" t="s">
        <v>32</v>
      </c>
      <c r="C145" s="1061"/>
      <c r="D145" s="1061"/>
      <c r="E145" s="1062"/>
      <c r="F145" s="1063" t="s">
        <v>394</v>
      </c>
      <c r="G145" s="1064"/>
    </row>
    <row r="146" spans="2:8" ht="15" customHeight="1" x14ac:dyDescent="0.3">
      <c r="B146" s="1068" t="s">
        <v>429</v>
      </c>
      <c r="C146" s="1069"/>
      <c r="D146" s="566"/>
      <c r="E146" s="416">
        <v>0</v>
      </c>
      <c r="F146" s="993"/>
      <c r="G146" s="994"/>
    </row>
    <row r="147" spans="2:8" ht="15" customHeight="1" x14ac:dyDescent="0.3">
      <c r="B147" s="567"/>
      <c r="C147" s="568"/>
      <c r="D147" s="566"/>
      <c r="E147" s="566"/>
      <c r="F147" s="982"/>
      <c r="G147" s="983"/>
    </row>
    <row r="148" spans="2:8" ht="15" customHeight="1" x14ac:dyDescent="0.3">
      <c r="B148" s="569" t="s">
        <v>405</v>
      </c>
      <c r="C148" s="568"/>
      <c r="D148" s="566"/>
      <c r="E148" s="570">
        <f>General!C15</f>
        <v>0</v>
      </c>
      <c r="F148" s="982"/>
      <c r="G148" s="983"/>
    </row>
    <row r="149" spans="2:8" ht="15" customHeight="1" x14ac:dyDescent="0.3">
      <c r="B149" s="553"/>
      <c r="C149" s="554"/>
      <c r="D149" s="554"/>
      <c r="E149" s="555"/>
      <c r="F149" s="982"/>
      <c r="G149" s="983"/>
    </row>
    <row r="150" spans="2:8" ht="15" customHeight="1" x14ac:dyDescent="0.3">
      <c r="B150" s="553" t="s">
        <v>404</v>
      </c>
      <c r="C150" s="554"/>
      <c r="D150" s="554"/>
      <c r="E150" s="557">
        <f>E146*E148</f>
        <v>0</v>
      </c>
      <c r="F150" s="982"/>
      <c r="G150" s="983"/>
    </row>
    <row r="151" spans="2:8" ht="17.25" customHeight="1" x14ac:dyDescent="0.3">
      <c r="B151" s="553"/>
      <c r="C151" s="563"/>
      <c r="D151" s="554"/>
      <c r="E151" s="571"/>
      <c r="F151" s="982"/>
      <c r="G151" s="983"/>
    </row>
    <row r="152" spans="2:8" ht="15" customHeight="1" x14ac:dyDescent="0.3">
      <c r="B152" s="558" t="s">
        <v>257</v>
      </c>
      <c r="C152" s="413"/>
      <c r="D152" s="554"/>
      <c r="E152" s="417">
        <v>0</v>
      </c>
      <c r="F152" s="982"/>
      <c r="G152" s="983"/>
    </row>
    <row r="153" spans="2:8" ht="15" customHeight="1" x14ac:dyDescent="0.3">
      <c r="B153" s="553"/>
      <c r="C153" s="554"/>
      <c r="D153" s="554"/>
      <c r="E153" s="555"/>
      <c r="F153" s="982"/>
      <c r="G153" s="983"/>
    </row>
    <row r="154" spans="2:8" ht="17.25" customHeight="1" x14ac:dyDescent="0.3">
      <c r="B154" s="559" t="s">
        <v>407</v>
      </c>
      <c r="C154" s="560"/>
      <c r="D154" s="560"/>
      <c r="E154" s="561">
        <f>E152+E150</f>
        <v>0</v>
      </c>
      <c r="F154" s="1027"/>
      <c r="G154" s="1028"/>
      <c r="H154" s="101" t="s">
        <v>413</v>
      </c>
    </row>
    <row r="155" spans="2:8" ht="16.2" customHeight="1" x14ac:dyDescent="0.3">
      <c r="B155" s="1094"/>
      <c r="C155" s="1094"/>
      <c r="D155" s="1094"/>
      <c r="E155" s="1094"/>
      <c r="F155" s="1094"/>
      <c r="G155" s="1094"/>
    </row>
    <row r="156" spans="2:8" ht="15" customHeight="1" x14ac:dyDescent="0.3">
      <c r="B156" s="1060" t="s">
        <v>35</v>
      </c>
      <c r="C156" s="1061"/>
      <c r="D156" s="1061"/>
      <c r="E156" s="1062"/>
      <c r="F156" s="1063" t="s">
        <v>394</v>
      </c>
      <c r="G156" s="1064"/>
    </row>
    <row r="157" spans="2:8" ht="15" customHeight="1" x14ac:dyDescent="0.3">
      <c r="B157" s="1095" t="s">
        <v>700</v>
      </c>
      <c r="C157" s="1096"/>
      <c r="D157" s="1097"/>
      <c r="E157" s="418">
        <v>0</v>
      </c>
      <c r="F157" s="993"/>
      <c r="G157" s="994"/>
    </row>
    <row r="158" spans="2:8" ht="15" customHeight="1" x14ac:dyDescent="0.3">
      <c r="B158" s="1095" t="s">
        <v>408</v>
      </c>
      <c r="C158" s="1096"/>
      <c r="D158" s="1097"/>
      <c r="E158" s="418">
        <v>0</v>
      </c>
      <c r="F158" s="982"/>
      <c r="G158" s="983"/>
    </row>
    <row r="159" spans="2:8" ht="15" customHeight="1" x14ac:dyDescent="0.3">
      <c r="B159" s="1095" t="s">
        <v>409</v>
      </c>
      <c r="C159" s="1096"/>
      <c r="D159" s="1097"/>
      <c r="E159" s="418">
        <v>0</v>
      </c>
      <c r="F159" s="982"/>
      <c r="G159" s="983"/>
    </row>
    <row r="160" spans="2:8" ht="15" customHeight="1" x14ac:dyDescent="0.3">
      <c r="B160" s="1095" t="s">
        <v>410</v>
      </c>
      <c r="C160" s="1096"/>
      <c r="D160" s="1097"/>
      <c r="E160" s="418">
        <v>0</v>
      </c>
      <c r="F160" s="982"/>
      <c r="G160" s="983"/>
    </row>
    <row r="161" spans="1:8" ht="15" customHeight="1" x14ac:dyDescent="0.3">
      <c r="B161" s="1095" t="s">
        <v>411</v>
      </c>
      <c r="C161" s="1096"/>
      <c r="D161" s="1097"/>
      <c r="E161" s="418">
        <f t="shared" ref="E161" si="1">D161*12</f>
        <v>0</v>
      </c>
      <c r="F161" s="982"/>
      <c r="G161" s="983"/>
    </row>
    <row r="162" spans="1:8" ht="15" customHeight="1" x14ac:dyDescent="0.3">
      <c r="B162" s="553"/>
      <c r="C162" s="554"/>
      <c r="D162" s="554"/>
      <c r="E162" s="555"/>
      <c r="F162" s="982"/>
      <c r="G162" s="983"/>
    </row>
    <row r="163" spans="1:8" ht="17.25" customHeight="1" x14ac:dyDescent="0.3">
      <c r="B163" s="559" t="s">
        <v>412</v>
      </c>
      <c r="C163" s="560"/>
      <c r="D163" s="560"/>
      <c r="E163" s="561">
        <f>SUM(E157:E161)</f>
        <v>0</v>
      </c>
      <c r="F163" s="1002"/>
      <c r="G163" s="1003"/>
      <c r="H163" s="101" t="s">
        <v>413</v>
      </c>
    </row>
    <row r="164" spans="1:8" ht="16.2" customHeight="1" x14ac:dyDescent="0.3">
      <c r="B164" s="1094"/>
      <c r="C164" s="1094"/>
      <c r="D164" s="1094"/>
      <c r="E164" s="1094"/>
      <c r="F164" s="1094"/>
      <c r="G164" s="1094"/>
    </row>
    <row r="165" spans="1:8" ht="21" x14ac:dyDescent="0.3">
      <c r="B165" s="1065" t="s">
        <v>420</v>
      </c>
      <c r="C165" s="1066"/>
      <c r="D165" s="1066"/>
      <c r="E165" s="1066"/>
      <c r="F165" s="1066"/>
      <c r="G165" s="1067"/>
    </row>
    <row r="166" spans="1:8" ht="16.2" customHeight="1" x14ac:dyDescent="0.3">
      <c r="A166" s="102"/>
      <c r="B166" s="1094"/>
      <c r="C166" s="1094"/>
      <c r="D166" s="1094"/>
      <c r="E166" s="1094"/>
      <c r="F166" s="1094"/>
      <c r="G166" s="1094"/>
    </row>
    <row r="167" spans="1:8" ht="15" customHeight="1" x14ac:dyDescent="0.3">
      <c r="B167" s="1060" t="s">
        <v>416</v>
      </c>
      <c r="C167" s="1061"/>
      <c r="D167" s="1061"/>
      <c r="E167" s="1062"/>
      <c r="F167" s="1063" t="s">
        <v>370</v>
      </c>
      <c r="G167" s="1064"/>
    </row>
    <row r="168" spans="1:8" ht="15" customHeight="1" x14ac:dyDescent="0.3">
      <c r="B168" s="572" t="s">
        <v>417</v>
      </c>
      <c r="C168" s="573"/>
      <c r="D168" s="574"/>
      <c r="E168" s="418">
        <v>0</v>
      </c>
      <c r="F168" s="1015"/>
      <c r="G168" s="1016"/>
    </row>
    <row r="169" spans="1:8" ht="15" customHeight="1" x14ac:dyDescent="0.3">
      <c r="B169" s="553"/>
      <c r="C169" s="554"/>
      <c r="D169" s="566"/>
      <c r="E169" s="575"/>
      <c r="F169" s="991"/>
      <c r="G169" s="992"/>
    </row>
    <row r="170" spans="1:8" ht="15" customHeight="1" x14ac:dyDescent="0.3">
      <c r="B170" s="1068" t="s">
        <v>418</v>
      </c>
      <c r="C170" s="1069"/>
      <c r="D170" s="576"/>
      <c r="E170" s="629">
        <f>E168*General!$C$9</f>
        <v>0</v>
      </c>
      <c r="F170" s="991"/>
      <c r="G170" s="992"/>
    </row>
    <row r="171" spans="1:8" ht="15" customHeight="1" x14ac:dyDescent="0.3">
      <c r="B171" s="553"/>
      <c r="C171" s="563"/>
      <c r="D171" s="576"/>
      <c r="E171" s="566"/>
      <c r="F171" s="991"/>
      <c r="G171" s="992"/>
    </row>
    <row r="172" spans="1:8" ht="15" customHeight="1" x14ac:dyDescent="0.3">
      <c r="B172" s="558" t="s">
        <v>379</v>
      </c>
      <c r="C172" s="413"/>
      <c r="D172" s="576"/>
      <c r="E172" s="418">
        <v>0</v>
      </c>
      <c r="F172" s="991"/>
      <c r="G172" s="992"/>
    </row>
    <row r="173" spans="1:8" ht="15" customHeight="1" x14ac:dyDescent="0.3">
      <c r="B173" s="558"/>
      <c r="C173" s="563"/>
      <c r="D173" s="576"/>
      <c r="E173" s="566"/>
      <c r="F173" s="991"/>
      <c r="G173" s="992"/>
    </row>
    <row r="174" spans="1:8" ht="17.25" customHeight="1" x14ac:dyDescent="0.3">
      <c r="B174" s="1084" t="s">
        <v>419</v>
      </c>
      <c r="C174" s="1085"/>
      <c r="D174" s="577"/>
      <c r="E174" s="578">
        <f>SUM(E168:E173)</f>
        <v>0</v>
      </c>
      <c r="F174" s="1025"/>
      <c r="G174" s="1026"/>
      <c r="H174" s="101" t="s">
        <v>413</v>
      </c>
    </row>
    <row r="175" spans="1:8" ht="16.2" customHeight="1" x14ac:dyDescent="0.3">
      <c r="B175" s="1094"/>
      <c r="C175" s="1094"/>
      <c r="D175" s="1094"/>
      <c r="E175" s="1094"/>
      <c r="F175" s="1094"/>
      <c r="G175" s="1094"/>
    </row>
    <row r="176" spans="1:8" s="102" customFormat="1" ht="15" customHeight="1" x14ac:dyDescent="0.3">
      <c r="A176" s="115"/>
      <c r="B176" s="1061" t="s">
        <v>414</v>
      </c>
      <c r="C176" s="1061"/>
      <c r="D176" s="1061"/>
      <c r="E176" s="1062"/>
      <c r="F176" s="1063" t="s">
        <v>394</v>
      </c>
      <c r="G176" s="1064"/>
    </row>
    <row r="177" spans="1:8" ht="15" customHeight="1" x14ac:dyDescent="0.3">
      <c r="A177" s="115"/>
      <c r="B177" s="1069" t="s">
        <v>415</v>
      </c>
      <c r="C177" s="1069"/>
      <c r="D177" s="554"/>
      <c r="E177" s="579">
        <f>D118</f>
        <v>0</v>
      </c>
      <c r="F177" s="993"/>
      <c r="G177" s="994"/>
    </row>
    <row r="178" spans="1:8" ht="15" customHeight="1" x14ac:dyDescent="0.3">
      <c r="A178" s="115"/>
      <c r="B178" s="568"/>
      <c r="C178" s="568"/>
      <c r="D178" s="554"/>
      <c r="E178" s="580"/>
      <c r="F178" s="1078"/>
      <c r="G178" s="1076"/>
    </row>
    <row r="179" spans="1:8" ht="15" customHeight="1" x14ac:dyDescent="0.3">
      <c r="A179" s="115"/>
      <c r="B179" s="1068" t="s">
        <v>551</v>
      </c>
      <c r="C179" s="1069"/>
      <c r="D179" s="554"/>
      <c r="E179" s="581">
        <f>G20</f>
        <v>0</v>
      </c>
      <c r="F179" s="1078"/>
      <c r="G179" s="1076"/>
    </row>
    <row r="180" spans="1:8" ht="15" customHeight="1" x14ac:dyDescent="0.3">
      <c r="A180" s="115"/>
      <c r="B180" s="568"/>
      <c r="C180" s="568"/>
      <c r="D180" s="554"/>
      <c r="E180" s="582"/>
      <c r="F180" s="1078"/>
      <c r="G180" s="1076"/>
    </row>
    <row r="181" spans="1:8" ht="15" customHeight="1" x14ac:dyDescent="0.3">
      <c r="A181" s="115"/>
      <c r="B181" s="1063" t="s">
        <v>554</v>
      </c>
      <c r="C181" s="1098"/>
      <c r="D181" s="1098"/>
      <c r="E181" s="1064"/>
      <c r="F181" s="1078"/>
      <c r="G181" s="1076"/>
    </row>
    <row r="182" spans="1:8" ht="15" customHeight="1" x14ac:dyDescent="0.3">
      <c r="A182" s="115"/>
      <c r="B182" s="568"/>
      <c r="C182" s="568"/>
      <c r="D182" s="554"/>
      <c r="E182" s="583"/>
      <c r="F182" s="1078"/>
      <c r="G182" s="1076"/>
    </row>
    <row r="183" spans="1:8" ht="15" customHeight="1" x14ac:dyDescent="0.3">
      <c r="A183" s="115"/>
      <c r="B183" s="584" t="s">
        <v>550</v>
      </c>
      <c r="C183" s="584"/>
      <c r="D183" s="585">
        <v>0</v>
      </c>
      <c r="E183" s="557">
        <f>G20*D183</f>
        <v>0</v>
      </c>
      <c r="F183" s="1078"/>
      <c r="G183" s="1076"/>
    </row>
    <row r="184" spans="1:8" ht="15" customHeight="1" x14ac:dyDescent="0.3">
      <c r="A184" s="115"/>
      <c r="B184" s="554"/>
      <c r="C184" s="586" t="s">
        <v>555</v>
      </c>
      <c r="D184" s="554"/>
      <c r="E184" s="554"/>
      <c r="F184" s="982"/>
      <c r="G184" s="983"/>
    </row>
    <row r="185" spans="1:8" ht="15" customHeight="1" x14ac:dyDescent="0.3">
      <c r="A185" s="115"/>
      <c r="B185" s="1068" t="s">
        <v>290</v>
      </c>
      <c r="C185" s="1069"/>
      <c r="D185" s="587">
        <v>0</v>
      </c>
      <c r="E185" s="557">
        <f>E177*D185</f>
        <v>0</v>
      </c>
      <c r="F185" s="982"/>
      <c r="G185" s="983"/>
    </row>
    <row r="186" spans="1:8" ht="17.25" customHeight="1" x14ac:dyDescent="0.3">
      <c r="A186" s="115"/>
      <c r="B186" s="588"/>
      <c r="C186" s="554"/>
      <c r="D186" s="589"/>
      <c r="E186" s="590"/>
      <c r="F186" s="1078"/>
      <c r="G186" s="1076"/>
      <c r="H186" s="101"/>
    </row>
    <row r="187" spans="1:8" ht="15" customHeight="1" x14ac:dyDescent="0.3">
      <c r="A187" s="115"/>
      <c r="B187" s="558" t="s">
        <v>379</v>
      </c>
      <c r="C187" s="413"/>
      <c r="D187" s="589"/>
      <c r="E187" s="587">
        <v>0</v>
      </c>
      <c r="F187" s="1078"/>
      <c r="G187" s="1076"/>
    </row>
    <row r="188" spans="1:8" ht="15" customHeight="1" x14ac:dyDescent="0.3">
      <c r="A188" s="115"/>
      <c r="B188" s="554"/>
      <c r="C188" s="554"/>
      <c r="D188" s="554"/>
      <c r="E188" s="591"/>
      <c r="F188" s="982"/>
      <c r="G188" s="983"/>
    </row>
    <row r="189" spans="1:8" ht="17.25" customHeight="1" x14ac:dyDescent="0.3">
      <c r="A189" s="115"/>
      <c r="B189" s="1082" t="s">
        <v>552</v>
      </c>
      <c r="C189" s="1083"/>
      <c r="D189" s="554"/>
      <c r="E189" s="578">
        <f>E183+E185+E187</f>
        <v>0</v>
      </c>
      <c r="F189" s="1078"/>
      <c r="G189" s="1076"/>
      <c r="H189" s="101" t="s">
        <v>413</v>
      </c>
    </row>
    <row r="190" spans="1:8" ht="15" customHeight="1" x14ac:dyDescent="0.3">
      <c r="A190" s="115"/>
      <c r="B190" s="554"/>
      <c r="C190" s="554"/>
      <c r="D190" s="554"/>
      <c r="E190" s="591"/>
      <c r="F190" s="1078"/>
      <c r="G190" s="1076"/>
    </row>
    <row r="191" spans="1:8" ht="15" customHeight="1" x14ac:dyDescent="0.3">
      <c r="A191" s="115"/>
      <c r="B191" s="1068" t="s">
        <v>291</v>
      </c>
      <c r="C191" s="1069"/>
      <c r="D191" s="587">
        <v>0</v>
      </c>
      <c r="E191" s="557">
        <f>E177*D191</f>
        <v>0</v>
      </c>
      <c r="F191" s="1078"/>
      <c r="G191" s="1076"/>
    </row>
    <row r="192" spans="1:8" ht="15" customHeight="1" x14ac:dyDescent="0.3">
      <c r="A192" s="115"/>
      <c r="B192" s="554"/>
      <c r="C192" s="554"/>
      <c r="D192" s="554"/>
      <c r="E192" s="591"/>
      <c r="F192" s="1078"/>
      <c r="G192" s="1076"/>
    </row>
    <row r="193" spans="1:8" ht="15" customHeight="1" x14ac:dyDescent="0.3">
      <c r="A193" s="115"/>
      <c r="B193" s="558" t="s">
        <v>379</v>
      </c>
      <c r="C193" s="413"/>
      <c r="D193" s="592"/>
      <c r="E193" s="587">
        <v>0</v>
      </c>
      <c r="F193" s="982"/>
      <c r="G193" s="983"/>
    </row>
    <row r="194" spans="1:8" ht="17.25" customHeight="1" x14ac:dyDescent="0.3">
      <c r="A194" s="102"/>
      <c r="B194" s="558"/>
      <c r="C194" s="563"/>
      <c r="D194" s="592"/>
      <c r="E194" s="590"/>
      <c r="F194" s="1078"/>
      <c r="G194" s="1076"/>
      <c r="H194" s="101"/>
    </row>
    <row r="195" spans="1:8" ht="17.25" customHeight="1" x14ac:dyDescent="0.3">
      <c r="A195" s="102"/>
      <c r="B195" s="1084" t="s">
        <v>553</v>
      </c>
      <c r="C195" s="1085"/>
      <c r="D195" s="593"/>
      <c r="E195" s="578">
        <f>E191+E193</f>
        <v>0</v>
      </c>
      <c r="F195" s="1027"/>
      <c r="G195" s="1028"/>
      <c r="H195" s="101" t="s">
        <v>413</v>
      </c>
    </row>
    <row r="196" spans="1:8" ht="15" customHeight="1" x14ac:dyDescent="0.3">
      <c r="B196" s="1059"/>
      <c r="C196" s="1059"/>
      <c r="D196" s="1059"/>
      <c r="E196" s="1059"/>
      <c r="F196" s="1059"/>
      <c r="G196" s="1059"/>
    </row>
    <row r="197" spans="1:8" ht="15" customHeight="1" x14ac:dyDescent="0.3">
      <c r="B197" s="1060" t="s">
        <v>263</v>
      </c>
      <c r="C197" s="1061"/>
      <c r="D197" s="1061"/>
      <c r="E197" s="1062"/>
      <c r="F197" s="1063" t="s">
        <v>394</v>
      </c>
      <c r="G197" s="1064"/>
    </row>
    <row r="198" spans="1:8" ht="15" customHeight="1" x14ac:dyDescent="0.3">
      <c r="B198" s="553" t="s">
        <v>327</v>
      </c>
      <c r="C198" s="554"/>
      <c r="D198" s="418">
        <v>0</v>
      </c>
      <c r="E198" s="557">
        <f>D198*12</f>
        <v>0</v>
      </c>
      <c r="F198" s="993"/>
      <c r="G198" s="994"/>
    </row>
    <row r="199" spans="1:8" ht="15" customHeight="1" x14ac:dyDescent="0.3">
      <c r="B199" s="553" t="s">
        <v>264</v>
      </c>
      <c r="C199" s="554"/>
      <c r="D199" s="555"/>
      <c r="E199" s="414">
        <v>0</v>
      </c>
      <c r="F199" s="982"/>
      <c r="G199" s="983"/>
    </row>
    <row r="200" spans="1:8" ht="15" customHeight="1" x14ac:dyDescent="0.3">
      <c r="B200" s="553" t="s">
        <v>198</v>
      </c>
      <c r="C200" s="413" t="s">
        <v>265</v>
      </c>
      <c r="D200" s="555"/>
      <c r="E200" s="414">
        <v>0</v>
      </c>
      <c r="F200" s="982"/>
      <c r="G200" s="983"/>
    </row>
    <row r="201" spans="1:8" ht="15" customHeight="1" x14ac:dyDescent="0.3">
      <c r="B201" s="553"/>
      <c r="C201" s="413" t="s">
        <v>265</v>
      </c>
      <c r="D201" s="555"/>
      <c r="E201" s="414">
        <v>0</v>
      </c>
      <c r="F201" s="982"/>
      <c r="G201" s="983"/>
    </row>
    <row r="202" spans="1:8" ht="15" customHeight="1" x14ac:dyDescent="0.3">
      <c r="B202" s="553"/>
      <c r="C202" s="413" t="s">
        <v>265</v>
      </c>
      <c r="D202" s="555"/>
      <c r="E202" s="414">
        <v>0</v>
      </c>
      <c r="F202" s="982"/>
      <c r="G202" s="983"/>
    </row>
    <row r="203" spans="1:8" ht="15" customHeight="1" x14ac:dyDescent="0.3">
      <c r="B203" s="553"/>
      <c r="C203" s="554"/>
      <c r="D203" s="555"/>
      <c r="E203" s="555"/>
      <c r="F203" s="982"/>
      <c r="G203" s="983"/>
    </row>
    <row r="204" spans="1:8" ht="15" customHeight="1" x14ac:dyDescent="0.3">
      <c r="B204" s="594" t="s">
        <v>257</v>
      </c>
      <c r="C204" s="413"/>
      <c r="D204" s="555"/>
      <c r="E204" s="414">
        <v>0</v>
      </c>
      <c r="F204" s="982"/>
      <c r="G204" s="983"/>
    </row>
    <row r="205" spans="1:8" ht="15" customHeight="1" x14ac:dyDescent="0.3">
      <c r="B205" s="553"/>
      <c r="C205" s="554"/>
      <c r="D205" s="555"/>
      <c r="E205" s="555"/>
      <c r="F205" s="1002"/>
      <c r="G205" s="1003"/>
    </row>
    <row r="206" spans="1:8" ht="17.25" customHeight="1" x14ac:dyDescent="0.3">
      <c r="B206" s="559" t="s">
        <v>266</v>
      </c>
      <c r="C206" s="560"/>
      <c r="D206" s="595"/>
      <c r="E206" s="561">
        <f>SUM(E197:E204)</f>
        <v>0</v>
      </c>
      <c r="F206" s="1057"/>
      <c r="G206" s="1058"/>
      <c r="H206" s="101" t="s">
        <v>413</v>
      </c>
    </row>
    <row r="207" spans="1:8" ht="15" customHeight="1" x14ac:dyDescent="0.3">
      <c r="B207" s="1099"/>
      <c r="C207" s="1099"/>
      <c r="D207" s="1099"/>
      <c r="E207" s="1099"/>
      <c r="F207" s="1099"/>
      <c r="G207" s="1099"/>
    </row>
    <row r="208" spans="1:8" ht="15" customHeight="1" x14ac:dyDescent="0.3">
      <c r="B208" s="1060" t="s">
        <v>189</v>
      </c>
      <c r="C208" s="1061"/>
      <c r="D208" s="1061"/>
      <c r="E208" s="1062"/>
      <c r="F208" s="1063" t="s">
        <v>394</v>
      </c>
      <c r="G208" s="1064"/>
    </row>
    <row r="209" spans="2:7" ht="15" customHeight="1" x14ac:dyDescent="0.3">
      <c r="B209" s="1079" t="s">
        <v>422</v>
      </c>
      <c r="C209" s="1079"/>
      <c r="D209" s="1079"/>
      <c r="E209" s="1079"/>
      <c r="F209" s="1079"/>
      <c r="G209" s="1079"/>
    </row>
    <row r="210" spans="2:7" ht="15" customHeight="1" x14ac:dyDescent="0.3">
      <c r="B210" s="553" t="s">
        <v>302</v>
      </c>
      <c r="C210" s="554"/>
      <c r="D210" s="418">
        <v>0</v>
      </c>
      <c r="E210" s="557">
        <f t="shared" ref="E210:E221" si="2">D210*12</f>
        <v>0</v>
      </c>
      <c r="F210" s="993"/>
      <c r="G210" s="994"/>
    </row>
    <row r="211" spans="2:7" ht="15" customHeight="1" x14ac:dyDescent="0.3">
      <c r="B211" s="553" t="s">
        <v>303</v>
      </c>
      <c r="C211" s="554"/>
      <c r="D211" s="418">
        <v>0</v>
      </c>
      <c r="E211" s="557">
        <f t="shared" si="2"/>
        <v>0</v>
      </c>
      <c r="F211" s="982"/>
      <c r="G211" s="983"/>
    </row>
    <row r="212" spans="2:7" ht="15" customHeight="1" x14ac:dyDescent="0.3">
      <c r="B212" s="553" t="s">
        <v>304</v>
      </c>
      <c r="C212" s="554"/>
      <c r="D212" s="418">
        <v>0</v>
      </c>
      <c r="E212" s="557">
        <f t="shared" si="2"/>
        <v>0</v>
      </c>
      <c r="F212" s="982"/>
      <c r="G212" s="983"/>
    </row>
    <row r="213" spans="2:7" ht="15" customHeight="1" x14ac:dyDescent="0.3">
      <c r="B213" s="553" t="s">
        <v>305</v>
      </c>
      <c r="C213" s="554"/>
      <c r="D213" s="418">
        <v>0</v>
      </c>
      <c r="E213" s="557">
        <f t="shared" si="2"/>
        <v>0</v>
      </c>
      <c r="F213" s="982"/>
      <c r="G213" s="983"/>
    </row>
    <row r="214" spans="2:7" ht="15" customHeight="1" x14ac:dyDescent="0.3">
      <c r="B214" s="553" t="s">
        <v>306</v>
      </c>
      <c r="C214" s="554"/>
      <c r="D214" s="418">
        <v>0</v>
      </c>
      <c r="E214" s="557">
        <f t="shared" si="2"/>
        <v>0</v>
      </c>
      <c r="F214" s="982"/>
      <c r="G214" s="983"/>
    </row>
    <row r="215" spans="2:7" ht="15" customHeight="1" x14ac:dyDescent="0.3">
      <c r="B215" s="553" t="s">
        <v>307</v>
      </c>
      <c r="C215" s="554"/>
      <c r="D215" s="418">
        <v>0</v>
      </c>
      <c r="E215" s="557">
        <f t="shared" si="2"/>
        <v>0</v>
      </c>
      <c r="F215" s="982"/>
      <c r="G215" s="983"/>
    </row>
    <row r="216" spans="2:7" ht="15" customHeight="1" x14ac:dyDescent="0.3">
      <c r="B216" s="553" t="s">
        <v>308</v>
      </c>
      <c r="C216" s="554"/>
      <c r="D216" s="418">
        <v>0</v>
      </c>
      <c r="E216" s="557">
        <f t="shared" si="2"/>
        <v>0</v>
      </c>
      <c r="F216" s="982"/>
      <c r="G216" s="983"/>
    </row>
    <row r="217" spans="2:7" ht="15" customHeight="1" x14ac:dyDescent="0.3">
      <c r="B217" s="553" t="s">
        <v>559</v>
      </c>
      <c r="C217" s="554"/>
      <c r="D217" s="418">
        <v>0</v>
      </c>
      <c r="E217" s="557">
        <f t="shared" si="2"/>
        <v>0</v>
      </c>
      <c r="F217" s="982"/>
      <c r="G217" s="983"/>
    </row>
    <row r="218" spans="2:7" ht="15" customHeight="1" x14ac:dyDescent="0.3">
      <c r="B218" s="553" t="s">
        <v>309</v>
      </c>
      <c r="C218" s="554"/>
      <c r="D218" s="418">
        <v>0</v>
      </c>
      <c r="E218" s="557">
        <f t="shared" si="2"/>
        <v>0</v>
      </c>
      <c r="F218" s="982"/>
      <c r="G218" s="983"/>
    </row>
    <row r="219" spans="2:7" ht="15" customHeight="1" x14ac:dyDescent="0.3">
      <c r="B219" s="553" t="s">
        <v>310</v>
      </c>
      <c r="C219" s="413" t="s">
        <v>270</v>
      </c>
      <c r="D219" s="418">
        <v>0</v>
      </c>
      <c r="E219" s="557">
        <f t="shared" si="2"/>
        <v>0</v>
      </c>
      <c r="F219" s="982"/>
      <c r="G219" s="983"/>
    </row>
    <row r="220" spans="2:7" ht="15" customHeight="1" x14ac:dyDescent="0.3">
      <c r="B220" s="553" t="s">
        <v>310</v>
      </c>
      <c r="C220" s="413" t="s">
        <v>271</v>
      </c>
      <c r="D220" s="418">
        <v>0</v>
      </c>
      <c r="E220" s="557">
        <f t="shared" si="2"/>
        <v>0</v>
      </c>
      <c r="F220" s="982"/>
      <c r="G220" s="983"/>
    </row>
    <row r="221" spans="2:7" ht="15" customHeight="1" x14ac:dyDescent="0.3">
      <c r="B221" s="553" t="s">
        <v>310</v>
      </c>
      <c r="C221" s="413" t="s">
        <v>272</v>
      </c>
      <c r="D221" s="418">
        <v>0</v>
      </c>
      <c r="E221" s="557">
        <f t="shared" si="2"/>
        <v>0</v>
      </c>
      <c r="F221" s="982"/>
      <c r="G221" s="983"/>
    </row>
    <row r="222" spans="2:7" ht="15" customHeight="1" x14ac:dyDescent="0.3">
      <c r="B222" s="553" t="s">
        <v>421</v>
      </c>
      <c r="C222" s="563"/>
      <c r="D222" s="566"/>
      <c r="E222" s="557">
        <f>SUM(E214:E221)</f>
        <v>0</v>
      </c>
      <c r="F222" s="982"/>
      <c r="G222" s="983"/>
    </row>
    <row r="223" spans="2:7" ht="15" customHeight="1" x14ac:dyDescent="0.3">
      <c r="B223" s="553"/>
      <c r="C223" s="563"/>
      <c r="D223" s="566"/>
      <c r="E223" s="555"/>
      <c r="F223" s="554"/>
      <c r="G223" s="596"/>
    </row>
    <row r="224" spans="2:7" ht="15" customHeight="1" x14ac:dyDescent="0.3">
      <c r="B224" s="1079" t="s">
        <v>424</v>
      </c>
      <c r="C224" s="1079"/>
      <c r="D224" s="1079"/>
      <c r="E224" s="1079"/>
      <c r="F224" s="1079"/>
      <c r="G224" s="1079"/>
    </row>
    <row r="225" spans="2:7" ht="15" customHeight="1" x14ac:dyDescent="0.3">
      <c r="B225" s="553" t="s">
        <v>556</v>
      </c>
      <c r="C225" s="554"/>
      <c r="D225" s="555"/>
      <c r="E225" s="418">
        <v>0</v>
      </c>
      <c r="F225" s="993"/>
      <c r="G225" s="994"/>
    </row>
    <row r="226" spans="2:7" ht="15" customHeight="1" x14ac:dyDescent="0.3">
      <c r="B226" s="553" t="s">
        <v>273</v>
      </c>
      <c r="C226" s="554"/>
      <c r="D226" s="555"/>
      <c r="E226" s="418">
        <v>0</v>
      </c>
      <c r="F226" s="982"/>
      <c r="G226" s="983"/>
    </row>
    <row r="227" spans="2:7" ht="15" customHeight="1" x14ac:dyDescent="0.3">
      <c r="B227" s="553" t="s">
        <v>423</v>
      </c>
      <c r="C227" s="413" t="s">
        <v>270</v>
      </c>
      <c r="D227" s="555"/>
      <c r="E227" s="418">
        <v>0</v>
      </c>
      <c r="F227" s="982"/>
      <c r="G227" s="983"/>
    </row>
    <row r="228" spans="2:7" ht="15" customHeight="1" x14ac:dyDescent="0.3">
      <c r="B228" s="553" t="s">
        <v>423</v>
      </c>
      <c r="C228" s="413" t="s">
        <v>271</v>
      </c>
      <c r="D228" s="555"/>
      <c r="E228" s="418">
        <v>0</v>
      </c>
      <c r="F228" s="982"/>
      <c r="G228" s="983"/>
    </row>
    <row r="229" spans="2:7" ht="15" customHeight="1" x14ac:dyDescent="0.3">
      <c r="B229" s="553" t="s">
        <v>423</v>
      </c>
      <c r="C229" s="413" t="s">
        <v>272</v>
      </c>
      <c r="D229" s="555"/>
      <c r="E229" s="418">
        <v>0</v>
      </c>
      <c r="F229" s="982"/>
      <c r="G229" s="983"/>
    </row>
    <row r="230" spans="2:7" ht="15" customHeight="1" x14ac:dyDescent="0.3">
      <c r="B230" s="569" t="s">
        <v>425</v>
      </c>
      <c r="C230" s="563"/>
      <c r="D230" s="555"/>
      <c r="E230" s="557">
        <f>SUM(E225:E229)</f>
        <v>0</v>
      </c>
      <c r="F230" s="982"/>
      <c r="G230" s="983"/>
    </row>
    <row r="231" spans="2:7" ht="15" customHeight="1" x14ac:dyDescent="0.3">
      <c r="B231" s="553"/>
      <c r="C231" s="554"/>
      <c r="D231" s="554"/>
      <c r="E231" s="597"/>
      <c r="F231" s="554"/>
      <c r="G231" s="596"/>
    </row>
    <row r="232" spans="2:7" ht="15" customHeight="1" x14ac:dyDescent="0.3">
      <c r="B232" s="1079" t="s">
        <v>274</v>
      </c>
      <c r="C232" s="1079"/>
      <c r="D232" s="1079"/>
      <c r="E232" s="1079"/>
      <c r="F232" s="1079"/>
      <c r="G232" s="1079"/>
    </row>
    <row r="233" spans="2:7" ht="15" customHeight="1" x14ac:dyDescent="0.3">
      <c r="B233" s="553" t="s">
        <v>275</v>
      </c>
      <c r="C233" s="421"/>
      <c r="D233" s="554"/>
      <c r="E233" s="416">
        <v>0</v>
      </c>
      <c r="F233" s="993"/>
      <c r="G233" s="994"/>
    </row>
    <row r="234" spans="2:7" ht="15" customHeight="1" x14ac:dyDescent="0.3">
      <c r="B234" s="553" t="s">
        <v>277</v>
      </c>
      <c r="C234" s="413"/>
      <c r="D234" s="554"/>
      <c r="E234" s="418">
        <v>0</v>
      </c>
      <c r="F234" s="982"/>
      <c r="G234" s="983"/>
    </row>
    <row r="235" spans="2:7" ht="15" customHeight="1" x14ac:dyDescent="0.3">
      <c r="B235" s="553" t="s">
        <v>279</v>
      </c>
      <c r="C235" s="413"/>
      <c r="D235" s="554"/>
      <c r="E235" s="418">
        <v>0</v>
      </c>
      <c r="F235" s="982"/>
      <c r="G235" s="983"/>
    </row>
    <row r="236" spans="2:7" ht="15" customHeight="1" x14ac:dyDescent="0.3">
      <c r="B236" s="553" t="s">
        <v>280</v>
      </c>
      <c r="C236" s="413"/>
      <c r="D236" s="554"/>
      <c r="E236" s="418">
        <v>0</v>
      </c>
      <c r="F236" s="982"/>
      <c r="G236" s="983"/>
    </row>
    <row r="237" spans="2:7" ht="15" customHeight="1" x14ac:dyDescent="0.3">
      <c r="B237" s="553" t="s">
        <v>281</v>
      </c>
      <c r="C237" s="413"/>
      <c r="D237" s="554"/>
      <c r="E237" s="418">
        <v>0</v>
      </c>
      <c r="F237" s="982"/>
      <c r="G237" s="983"/>
    </row>
    <row r="238" spans="2:7" ht="15" customHeight="1" x14ac:dyDescent="0.3">
      <c r="B238" s="553" t="s">
        <v>282</v>
      </c>
      <c r="C238" s="413"/>
      <c r="D238" s="554"/>
      <c r="E238" s="418">
        <v>0</v>
      </c>
      <c r="F238" s="982"/>
      <c r="G238" s="983"/>
    </row>
    <row r="239" spans="2:7" ht="15" customHeight="1" x14ac:dyDescent="0.3">
      <c r="B239" s="553" t="s">
        <v>311</v>
      </c>
      <c r="C239" s="563"/>
      <c r="D239" s="554"/>
      <c r="E239" s="557">
        <f>SUM(E233:E238)</f>
        <v>0</v>
      </c>
      <c r="F239" s="982"/>
      <c r="G239" s="983"/>
    </row>
    <row r="240" spans="2:7" ht="15" customHeight="1" x14ac:dyDescent="0.3">
      <c r="B240" s="553"/>
      <c r="C240" s="554"/>
      <c r="D240" s="554"/>
      <c r="E240" s="597"/>
      <c r="F240" s="982"/>
      <c r="G240" s="983"/>
    </row>
    <row r="241" spans="2:8" ht="17.25" customHeight="1" x14ac:dyDescent="0.3">
      <c r="B241" s="559" t="s">
        <v>283</v>
      </c>
      <c r="C241" s="560"/>
      <c r="D241" s="560"/>
      <c r="E241" s="578">
        <f>E239+E230+E222</f>
        <v>0</v>
      </c>
      <c r="F241" s="1072"/>
      <c r="G241" s="1073"/>
      <c r="H241" s="101" t="s">
        <v>413</v>
      </c>
    </row>
    <row r="242" spans="2:8" ht="15" customHeight="1" x14ac:dyDescent="0.3">
      <c r="B242" s="1099"/>
      <c r="C242" s="1099"/>
      <c r="D242" s="1099"/>
      <c r="E242" s="1099"/>
      <c r="F242" s="1099"/>
      <c r="G242" s="1099"/>
    </row>
    <row r="243" spans="2:8" ht="15" customHeight="1" x14ac:dyDescent="0.3">
      <c r="B243" s="1060" t="s">
        <v>426</v>
      </c>
      <c r="C243" s="1061"/>
      <c r="D243" s="1061"/>
      <c r="E243" s="1062"/>
      <c r="F243" s="1063" t="s">
        <v>394</v>
      </c>
      <c r="G243" s="1064"/>
    </row>
    <row r="244" spans="2:8" ht="15" customHeight="1" x14ac:dyDescent="0.3">
      <c r="B244" s="553" t="s">
        <v>428</v>
      </c>
      <c r="C244" s="554"/>
      <c r="D244" s="418">
        <v>0</v>
      </c>
      <c r="E244" s="557">
        <f>D244*12</f>
        <v>0</v>
      </c>
      <c r="F244" s="1019"/>
      <c r="G244" s="994"/>
    </row>
    <row r="245" spans="2:8" ht="15" customHeight="1" x14ac:dyDescent="0.3">
      <c r="B245" s="553" t="s">
        <v>198</v>
      </c>
      <c r="C245" s="413" t="s">
        <v>265</v>
      </c>
      <c r="D245" s="555"/>
      <c r="E245" s="418">
        <v>0</v>
      </c>
      <c r="F245" s="982"/>
      <c r="G245" s="983"/>
    </row>
    <row r="246" spans="2:8" ht="15" customHeight="1" x14ac:dyDescent="0.3">
      <c r="B246" s="553"/>
      <c r="C246" s="413" t="s">
        <v>265</v>
      </c>
      <c r="D246" s="555"/>
      <c r="E246" s="418">
        <v>0</v>
      </c>
      <c r="F246" s="982"/>
      <c r="G246" s="983"/>
    </row>
    <row r="247" spans="2:8" ht="15" customHeight="1" x14ac:dyDescent="0.3">
      <c r="B247" s="553"/>
      <c r="C247" s="413" t="s">
        <v>265</v>
      </c>
      <c r="D247" s="555"/>
      <c r="E247" s="418">
        <v>0</v>
      </c>
      <c r="F247" s="982"/>
      <c r="G247" s="983"/>
    </row>
    <row r="248" spans="2:8" ht="15" customHeight="1" x14ac:dyDescent="0.3">
      <c r="B248" s="553"/>
      <c r="C248" s="554"/>
      <c r="D248" s="555"/>
      <c r="E248" s="555"/>
      <c r="F248" s="982"/>
      <c r="G248" s="983"/>
    </row>
    <row r="249" spans="2:8" ht="15" customHeight="1" x14ac:dyDescent="0.3">
      <c r="B249" s="558" t="s">
        <v>257</v>
      </c>
      <c r="C249" s="413"/>
      <c r="D249" s="555"/>
      <c r="E249" s="418">
        <v>0</v>
      </c>
      <c r="F249" s="982"/>
      <c r="G249" s="983"/>
    </row>
    <row r="250" spans="2:8" ht="15" customHeight="1" x14ac:dyDescent="0.3">
      <c r="B250" s="553"/>
      <c r="C250" s="554"/>
      <c r="D250" s="555"/>
      <c r="E250" s="555"/>
      <c r="F250" s="982"/>
      <c r="G250" s="983"/>
    </row>
    <row r="251" spans="2:8" ht="17.25" customHeight="1" x14ac:dyDescent="0.3">
      <c r="B251" s="559" t="s">
        <v>427</v>
      </c>
      <c r="C251" s="560"/>
      <c r="D251" s="595"/>
      <c r="E251" s="578">
        <f>SUM(E243:E249)</f>
        <v>0</v>
      </c>
      <c r="F251" s="1074"/>
      <c r="G251" s="1028"/>
      <c r="H251" s="101" t="s">
        <v>413</v>
      </c>
    </row>
    <row r="252" spans="2:8" ht="15" customHeight="1" x14ac:dyDescent="0.3">
      <c r="B252" s="1099"/>
      <c r="C252" s="1099"/>
      <c r="D252" s="1099"/>
      <c r="E252" s="1099"/>
      <c r="F252" s="1099"/>
      <c r="G252" s="1099"/>
    </row>
    <row r="253" spans="2:8" ht="15" customHeight="1" x14ac:dyDescent="0.3">
      <c r="B253" s="1060" t="s">
        <v>47</v>
      </c>
      <c r="C253" s="1061"/>
      <c r="D253" s="1061"/>
      <c r="E253" s="1062"/>
      <c r="F253" s="1063" t="s">
        <v>394</v>
      </c>
      <c r="G253" s="1064"/>
    </row>
    <row r="254" spans="2:8" x14ac:dyDescent="0.3">
      <c r="B254" s="553" t="s">
        <v>318</v>
      </c>
      <c r="C254" s="554"/>
      <c r="D254" s="418">
        <v>0</v>
      </c>
      <c r="E254" s="598">
        <f>D254*12</f>
        <v>0</v>
      </c>
      <c r="F254" s="1070"/>
      <c r="G254" s="1071"/>
    </row>
    <row r="255" spans="2:8" x14ac:dyDescent="0.3">
      <c r="B255" s="553"/>
      <c r="C255" s="554"/>
      <c r="D255" s="566"/>
      <c r="E255" s="555"/>
      <c r="F255" s="554"/>
      <c r="G255" s="596"/>
    </row>
    <row r="256" spans="2:8" x14ac:dyDescent="0.3">
      <c r="B256" s="1079" t="s">
        <v>284</v>
      </c>
      <c r="C256" s="1079"/>
      <c r="D256" s="1079"/>
      <c r="E256" s="1079"/>
      <c r="F256" s="1079"/>
      <c r="G256" s="1079"/>
    </row>
    <row r="257" spans="2:8" x14ac:dyDescent="0.3">
      <c r="B257" s="553" t="s">
        <v>312</v>
      </c>
      <c r="C257" s="413"/>
      <c r="D257" s="599"/>
      <c r="E257" s="418">
        <v>0</v>
      </c>
      <c r="F257" s="993"/>
      <c r="G257" s="994"/>
    </row>
    <row r="258" spans="2:8" x14ac:dyDescent="0.3">
      <c r="B258" s="553" t="s">
        <v>313</v>
      </c>
      <c r="C258" s="413"/>
      <c r="D258" s="599"/>
      <c r="E258" s="418">
        <v>0</v>
      </c>
      <c r="F258" s="982"/>
      <c r="G258" s="983"/>
    </row>
    <row r="259" spans="2:8" x14ac:dyDescent="0.3">
      <c r="B259" s="553" t="s">
        <v>314</v>
      </c>
      <c r="C259" s="413"/>
      <c r="D259" s="599"/>
      <c r="E259" s="418">
        <v>0</v>
      </c>
      <c r="F259" s="982"/>
      <c r="G259" s="983"/>
    </row>
    <row r="260" spans="2:8" x14ac:dyDescent="0.3">
      <c r="B260" s="553" t="s">
        <v>315</v>
      </c>
      <c r="C260" s="413"/>
      <c r="D260" s="599"/>
      <c r="E260" s="422">
        <v>0</v>
      </c>
      <c r="F260" s="982"/>
      <c r="G260" s="983"/>
    </row>
    <row r="261" spans="2:8" x14ac:dyDescent="0.3">
      <c r="B261" s="553" t="s">
        <v>316</v>
      </c>
      <c r="C261" s="413"/>
      <c r="D261" s="599"/>
      <c r="E261" s="418">
        <v>0</v>
      </c>
      <c r="F261" s="982"/>
      <c r="G261" s="983"/>
    </row>
    <row r="262" spans="2:8" x14ac:dyDescent="0.3">
      <c r="B262" s="553" t="s">
        <v>317</v>
      </c>
      <c r="C262" s="413"/>
      <c r="D262" s="599"/>
      <c r="E262" s="418">
        <v>0</v>
      </c>
      <c r="F262" s="982"/>
      <c r="G262" s="983"/>
    </row>
    <row r="263" spans="2:8" x14ac:dyDescent="0.3">
      <c r="B263" s="553" t="s">
        <v>319</v>
      </c>
      <c r="C263" s="413"/>
      <c r="D263" s="599"/>
      <c r="E263" s="418">
        <v>0</v>
      </c>
      <c r="F263" s="982"/>
      <c r="G263" s="983"/>
    </row>
    <row r="264" spans="2:8" x14ac:dyDescent="0.3">
      <c r="B264" s="553" t="s">
        <v>430</v>
      </c>
      <c r="C264" s="413"/>
      <c r="D264" s="599"/>
      <c r="E264" s="418">
        <v>0</v>
      </c>
      <c r="F264" s="982"/>
      <c r="G264" s="983"/>
    </row>
    <row r="265" spans="2:8" x14ac:dyDescent="0.3">
      <c r="B265" s="553" t="s">
        <v>431</v>
      </c>
      <c r="C265" s="413"/>
      <c r="D265" s="599"/>
      <c r="E265" s="418">
        <v>0</v>
      </c>
      <c r="F265" s="982"/>
      <c r="G265" s="983"/>
    </row>
    <row r="266" spans="2:8" x14ac:dyDescent="0.3">
      <c r="B266" s="553"/>
      <c r="C266" s="554"/>
      <c r="D266" s="597"/>
      <c r="E266" s="597"/>
      <c r="F266" s="1075"/>
      <c r="G266" s="1076"/>
    </row>
    <row r="267" spans="2:8" ht="15.6" x14ac:dyDescent="0.3">
      <c r="B267" s="559" t="s">
        <v>286</v>
      </c>
      <c r="C267" s="560"/>
      <c r="D267" s="600"/>
      <c r="E267" s="578">
        <f>SUM(E254:E265)</f>
        <v>0</v>
      </c>
      <c r="F267" s="1027"/>
      <c r="G267" s="1028"/>
      <c r="H267" s="101" t="s">
        <v>413</v>
      </c>
    </row>
    <row r="268" spans="2:8" x14ac:dyDescent="0.3">
      <c r="B268" s="1099"/>
      <c r="C268" s="1099"/>
      <c r="D268" s="1099"/>
      <c r="E268" s="1099"/>
      <c r="F268" s="1099"/>
      <c r="G268" s="1099"/>
    </row>
    <row r="269" spans="2:8" x14ac:dyDescent="0.3">
      <c r="B269" s="1060" t="s">
        <v>498</v>
      </c>
      <c r="C269" s="1061"/>
      <c r="D269" s="1061"/>
      <c r="E269" s="1062"/>
      <c r="F269" s="1063" t="s">
        <v>394</v>
      </c>
      <c r="G269" s="1064"/>
    </row>
    <row r="270" spans="2:8" s="118" customFormat="1" x14ac:dyDescent="0.3">
      <c r="B270" s="601" t="s">
        <v>43</v>
      </c>
      <c r="C270" s="602"/>
      <c r="D270" s="603"/>
      <c r="E270" s="604"/>
      <c r="F270" s="1017"/>
      <c r="G270" s="1018"/>
    </row>
    <row r="271" spans="2:8" x14ac:dyDescent="0.3">
      <c r="B271" s="553" t="s">
        <v>499</v>
      </c>
      <c r="C271" s="554"/>
      <c r="D271" s="418">
        <v>0</v>
      </c>
      <c r="E271" s="557">
        <f>D271*12</f>
        <v>0</v>
      </c>
      <c r="F271" s="982"/>
      <c r="G271" s="983"/>
    </row>
    <row r="272" spans="2:8" x14ac:dyDescent="0.3">
      <c r="B272" s="553" t="s">
        <v>267</v>
      </c>
      <c r="C272" s="554"/>
      <c r="D272" s="555"/>
      <c r="E272" s="418">
        <v>0</v>
      </c>
      <c r="F272" s="982"/>
      <c r="G272" s="983"/>
    </row>
    <row r="273" spans="2:7" x14ac:dyDescent="0.3">
      <c r="B273" s="553" t="s">
        <v>268</v>
      </c>
      <c r="C273" s="554"/>
      <c r="D273" s="555"/>
      <c r="E273" s="418">
        <v>0</v>
      </c>
      <c r="F273" s="982"/>
      <c r="G273" s="983"/>
    </row>
    <row r="274" spans="2:7" x14ac:dyDescent="0.3">
      <c r="B274" s="553" t="s">
        <v>497</v>
      </c>
      <c r="C274" s="554"/>
      <c r="D274" s="555"/>
      <c r="E274" s="418">
        <v>0</v>
      </c>
      <c r="F274" s="982"/>
      <c r="G274" s="983"/>
    </row>
    <row r="275" spans="2:7" x14ac:dyDescent="0.3">
      <c r="B275" s="553" t="s">
        <v>198</v>
      </c>
      <c r="C275" s="413" t="s">
        <v>265</v>
      </c>
      <c r="D275" s="555"/>
      <c r="E275" s="418">
        <v>0</v>
      </c>
      <c r="F275" s="982"/>
      <c r="G275" s="983"/>
    </row>
    <row r="276" spans="2:7" x14ac:dyDescent="0.3">
      <c r="B276" s="553"/>
      <c r="C276" s="413" t="s">
        <v>265</v>
      </c>
      <c r="D276" s="555"/>
      <c r="E276" s="418">
        <v>0</v>
      </c>
      <c r="F276" s="982"/>
      <c r="G276" s="983"/>
    </row>
    <row r="277" spans="2:7" x14ac:dyDescent="0.3">
      <c r="B277" s="553"/>
      <c r="C277" s="413" t="s">
        <v>265</v>
      </c>
      <c r="D277" s="555"/>
      <c r="E277" s="418">
        <v>0</v>
      </c>
      <c r="F277" s="982"/>
      <c r="G277" s="983"/>
    </row>
    <row r="278" spans="2:7" x14ac:dyDescent="0.3">
      <c r="B278" s="553"/>
      <c r="C278" s="443"/>
      <c r="D278" s="555"/>
      <c r="E278" s="605"/>
      <c r="F278" s="982"/>
      <c r="G278" s="983"/>
    </row>
    <row r="279" spans="2:7" x14ac:dyDescent="0.3">
      <c r="B279" s="594" t="s">
        <v>257</v>
      </c>
      <c r="C279" s="413"/>
      <c r="D279" s="555"/>
      <c r="E279" s="418">
        <v>0</v>
      </c>
      <c r="F279" s="982"/>
      <c r="G279" s="983"/>
    </row>
    <row r="280" spans="2:7" x14ac:dyDescent="0.3">
      <c r="B280" s="553"/>
      <c r="C280" s="554"/>
      <c r="D280" s="555"/>
      <c r="E280" s="555"/>
      <c r="F280" s="982"/>
      <c r="G280" s="983"/>
    </row>
    <row r="281" spans="2:7" x14ac:dyDescent="0.3">
      <c r="B281" s="594" t="s">
        <v>269</v>
      </c>
      <c r="C281" s="554"/>
      <c r="D281" s="555"/>
      <c r="E281" s="557">
        <f>SUM(E271:E279)</f>
        <v>0</v>
      </c>
      <c r="F281" s="982"/>
      <c r="G281" s="983"/>
    </row>
    <row r="282" spans="2:7" x14ac:dyDescent="0.3">
      <c r="B282" s="594"/>
      <c r="C282" s="554"/>
      <c r="D282" s="555"/>
      <c r="E282" s="566"/>
      <c r="F282" s="982"/>
      <c r="G282" s="983"/>
    </row>
    <row r="283" spans="2:7" x14ac:dyDescent="0.3">
      <c r="B283" s="594" t="s">
        <v>557</v>
      </c>
      <c r="C283" s="554"/>
      <c r="D283" s="418">
        <v>0</v>
      </c>
      <c r="E283" s="557">
        <f>D283*12</f>
        <v>0</v>
      </c>
      <c r="F283" s="982"/>
      <c r="G283" s="983"/>
    </row>
    <row r="284" spans="2:7" x14ac:dyDescent="0.3">
      <c r="B284" s="594" t="s">
        <v>558</v>
      </c>
      <c r="C284" s="554"/>
      <c r="D284" s="555"/>
      <c r="E284" s="418">
        <v>0</v>
      </c>
      <c r="F284" s="982"/>
      <c r="G284" s="983"/>
    </row>
    <row r="285" spans="2:7" x14ac:dyDescent="0.3">
      <c r="B285" s="553"/>
      <c r="C285" s="554"/>
      <c r="D285" s="555"/>
      <c r="E285" s="555"/>
      <c r="F285" s="982"/>
      <c r="G285" s="983"/>
    </row>
    <row r="286" spans="2:7" x14ac:dyDescent="0.3">
      <c r="B286" s="594" t="s">
        <v>485</v>
      </c>
      <c r="C286" s="554"/>
      <c r="D286" s="418">
        <v>0</v>
      </c>
      <c r="E286" s="557">
        <f>D286*12</f>
        <v>0</v>
      </c>
      <c r="F286" s="982"/>
      <c r="G286" s="983"/>
    </row>
    <row r="287" spans="2:7" x14ac:dyDescent="0.3">
      <c r="B287" s="553"/>
      <c r="C287" s="554"/>
      <c r="D287" s="555"/>
      <c r="E287" s="555"/>
      <c r="F287" s="982"/>
      <c r="G287" s="983"/>
    </row>
    <row r="288" spans="2:7" x14ac:dyDescent="0.3">
      <c r="B288" s="594" t="s">
        <v>486</v>
      </c>
      <c r="C288" s="554"/>
      <c r="D288" s="555"/>
      <c r="E288" s="418">
        <v>0</v>
      </c>
      <c r="F288" s="982"/>
      <c r="G288" s="983"/>
    </row>
    <row r="289" spans="2:8" x14ac:dyDescent="0.3">
      <c r="B289" s="553"/>
      <c r="C289" s="554"/>
      <c r="D289" s="554"/>
      <c r="E289" s="554"/>
      <c r="F289" s="982"/>
      <c r="G289" s="983"/>
    </row>
    <row r="290" spans="2:8" x14ac:dyDescent="0.3">
      <c r="B290" s="553" t="s">
        <v>487</v>
      </c>
      <c r="C290" s="413"/>
      <c r="D290" s="599"/>
      <c r="E290" s="418">
        <v>0</v>
      </c>
      <c r="F290" s="982"/>
      <c r="G290" s="983"/>
    </row>
    <row r="291" spans="2:8" x14ac:dyDescent="0.3">
      <c r="B291" s="553" t="s">
        <v>488</v>
      </c>
      <c r="C291" s="413"/>
      <c r="D291" s="599"/>
      <c r="E291" s="418">
        <v>0</v>
      </c>
      <c r="F291" s="982"/>
      <c r="G291" s="983"/>
    </row>
    <row r="292" spans="2:8" x14ac:dyDescent="0.3">
      <c r="B292" s="553" t="s">
        <v>489</v>
      </c>
      <c r="C292" s="413"/>
      <c r="D292" s="599"/>
      <c r="E292" s="418">
        <v>0</v>
      </c>
      <c r="F292" s="982"/>
      <c r="G292" s="983"/>
    </row>
    <row r="293" spans="2:8" x14ac:dyDescent="0.3">
      <c r="B293" s="553" t="s">
        <v>490</v>
      </c>
      <c r="C293" s="413"/>
      <c r="D293" s="599"/>
      <c r="E293" s="422">
        <v>0</v>
      </c>
      <c r="F293" s="982"/>
      <c r="G293" s="983"/>
    </row>
    <row r="294" spans="2:8" x14ac:dyDescent="0.3">
      <c r="B294" s="553" t="s">
        <v>491</v>
      </c>
      <c r="C294" s="413"/>
      <c r="D294" s="599"/>
      <c r="E294" s="418">
        <v>0</v>
      </c>
      <c r="F294" s="982"/>
      <c r="G294" s="983"/>
    </row>
    <row r="295" spans="2:8" x14ac:dyDescent="0.3">
      <c r="B295" s="553" t="s">
        <v>492</v>
      </c>
      <c r="C295" s="413"/>
      <c r="D295" s="599"/>
      <c r="E295" s="418">
        <v>0</v>
      </c>
      <c r="F295" s="982"/>
      <c r="G295" s="983"/>
    </row>
    <row r="296" spans="2:8" x14ac:dyDescent="0.3">
      <c r="B296" s="553" t="s">
        <v>493</v>
      </c>
      <c r="C296" s="413"/>
      <c r="D296" s="599"/>
      <c r="E296" s="418">
        <v>0</v>
      </c>
      <c r="F296" s="982"/>
      <c r="G296" s="983"/>
    </row>
    <row r="297" spans="2:8" x14ac:dyDescent="0.3">
      <c r="B297" s="553" t="s">
        <v>494</v>
      </c>
      <c r="C297" s="413"/>
      <c r="D297" s="599"/>
      <c r="E297" s="418">
        <v>0</v>
      </c>
      <c r="F297" s="982"/>
      <c r="G297" s="983"/>
    </row>
    <row r="298" spans="2:8" s="118" customFormat="1" x14ac:dyDescent="0.3">
      <c r="B298" s="606"/>
      <c r="C298" s="563"/>
      <c r="D298" s="576"/>
      <c r="E298" s="566"/>
      <c r="F298" s="982"/>
      <c r="G298" s="983"/>
    </row>
    <row r="299" spans="2:8" x14ac:dyDescent="0.3">
      <c r="B299" s="606" t="s">
        <v>495</v>
      </c>
      <c r="C299" s="554"/>
      <c r="D299" s="554"/>
      <c r="E299" s="607">
        <f>SUM(E290:E297)</f>
        <v>0</v>
      </c>
      <c r="F299" s="982"/>
      <c r="G299" s="983"/>
    </row>
    <row r="300" spans="2:8" x14ac:dyDescent="0.3">
      <c r="B300" s="553"/>
      <c r="C300" s="554"/>
      <c r="D300" s="554"/>
      <c r="E300" s="554"/>
      <c r="F300" s="1075"/>
      <c r="G300" s="1076"/>
    </row>
    <row r="301" spans="2:8" ht="15.6" x14ac:dyDescent="0.3">
      <c r="B301" s="608" t="s">
        <v>496</v>
      </c>
      <c r="C301" s="560"/>
      <c r="D301" s="560"/>
      <c r="E301" s="578">
        <f>E299+E288+E286+E281+E283+E284</f>
        <v>0</v>
      </c>
      <c r="F301" s="1027"/>
      <c r="G301" s="1028"/>
      <c r="H301" s="101" t="s">
        <v>413</v>
      </c>
    </row>
    <row r="302" spans="2:8" x14ac:dyDescent="0.3">
      <c r="B302" s="1059"/>
      <c r="C302" s="1059"/>
      <c r="D302" s="1059"/>
      <c r="E302" s="1059"/>
      <c r="F302" s="1059"/>
      <c r="G302" s="1059"/>
    </row>
    <row r="303" spans="2:8" ht="21" x14ac:dyDescent="0.4">
      <c r="B303" s="1065" t="s">
        <v>57</v>
      </c>
      <c r="C303" s="1066"/>
      <c r="D303" s="1066"/>
      <c r="E303" s="1066"/>
      <c r="F303" s="1066"/>
      <c r="G303" s="1067"/>
      <c r="H303" s="138"/>
    </row>
    <row r="304" spans="2:8" x14ac:dyDescent="0.3">
      <c r="B304" s="1059"/>
      <c r="C304" s="1059"/>
      <c r="D304" s="1059"/>
      <c r="E304" s="1059"/>
      <c r="F304" s="1059"/>
      <c r="G304" s="1059"/>
      <c r="H304" s="118"/>
    </row>
    <row r="305" spans="2:8" ht="24" x14ac:dyDescent="0.3">
      <c r="B305" s="609" t="s">
        <v>435</v>
      </c>
      <c r="C305" s="609" t="s">
        <v>602</v>
      </c>
      <c r="D305" s="609" t="s">
        <v>433</v>
      </c>
      <c r="E305" s="609" t="s">
        <v>434</v>
      </c>
      <c r="F305" s="609" t="s">
        <v>124</v>
      </c>
      <c r="G305" s="609" t="s">
        <v>394</v>
      </c>
      <c r="H305" s="139"/>
    </row>
    <row r="306" spans="2:8" ht="15.6" x14ac:dyDescent="0.3">
      <c r="B306" s="610" t="s">
        <v>58</v>
      </c>
      <c r="C306" s="418">
        <v>0</v>
      </c>
      <c r="D306" s="598">
        <f>C306*General!$C$9</f>
        <v>0</v>
      </c>
      <c r="E306" s="418">
        <v>0</v>
      </c>
      <c r="F306" s="561">
        <f>SUM(C306:E306)</f>
        <v>0</v>
      </c>
      <c r="G306" s="634"/>
      <c r="H306" s="101" t="s">
        <v>413</v>
      </c>
    </row>
    <row r="307" spans="2:8" ht="15.6" x14ac:dyDescent="0.3">
      <c r="B307" s="610" t="s">
        <v>59</v>
      </c>
      <c r="C307" s="418">
        <v>0</v>
      </c>
      <c r="D307" s="598">
        <f>C307*General!$C$9</f>
        <v>0</v>
      </c>
      <c r="E307" s="418">
        <v>0</v>
      </c>
      <c r="F307" s="561">
        <f t="shared" ref="F307:F311" si="3">SUM(C307:E307)</f>
        <v>0</v>
      </c>
      <c r="G307" s="635"/>
      <c r="H307" s="101" t="s">
        <v>413</v>
      </c>
    </row>
    <row r="308" spans="2:8" ht="15.6" x14ac:dyDescent="0.3">
      <c r="B308" s="610" t="s">
        <v>60</v>
      </c>
      <c r="C308" s="418">
        <v>0</v>
      </c>
      <c r="D308" s="598">
        <f>C308*General!$C$9</f>
        <v>0</v>
      </c>
      <c r="E308" s="418">
        <v>0</v>
      </c>
      <c r="F308" s="561">
        <f t="shared" si="3"/>
        <v>0</v>
      </c>
      <c r="G308" s="635"/>
      <c r="H308" s="101" t="s">
        <v>413</v>
      </c>
    </row>
    <row r="309" spans="2:8" ht="15.6" x14ac:dyDescent="0.3">
      <c r="B309" s="610" t="s">
        <v>61</v>
      </c>
      <c r="C309" s="418">
        <v>0</v>
      </c>
      <c r="D309" s="598">
        <f>C309*General!$C$9</f>
        <v>0</v>
      </c>
      <c r="E309" s="418">
        <v>0</v>
      </c>
      <c r="F309" s="561">
        <f t="shared" si="3"/>
        <v>0</v>
      </c>
      <c r="G309" s="635"/>
      <c r="H309" s="101" t="s">
        <v>413</v>
      </c>
    </row>
    <row r="310" spans="2:8" ht="15.6" x14ac:dyDescent="0.3">
      <c r="B310" s="610" t="s">
        <v>62</v>
      </c>
      <c r="C310" s="418">
        <v>0</v>
      </c>
      <c r="D310" s="598">
        <f>C310*General!$C$9</f>
        <v>0</v>
      </c>
      <c r="E310" s="418">
        <v>0</v>
      </c>
      <c r="F310" s="561">
        <f t="shared" si="3"/>
        <v>0</v>
      </c>
      <c r="G310" s="635"/>
      <c r="H310" s="101" t="s">
        <v>413</v>
      </c>
    </row>
    <row r="311" spans="2:8" ht="15.6" x14ac:dyDescent="0.3">
      <c r="B311" s="610" t="s">
        <v>63</v>
      </c>
      <c r="C311" s="418">
        <v>0</v>
      </c>
      <c r="D311" s="598">
        <f>C311*General!$C$9</f>
        <v>0</v>
      </c>
      <c r="E311" s="418">
        <v>0</v>
      </c>
      <c r="F311" s="561">
        <f t="shared" si="3"/>
        <v>0</v>
      </c>
      <c r="G311" s="635"/>
      <c r="H311" s="101" t="s">
        <v>413</v>
      </c>
    </row>
    <row r="312" spans="2:8" ht="15.6" x14ac:dyDescent="0.3">
      <c r="B312" s="611" t="s">
        <v>436</v>
      </c>
      <c r="C312" s="612"/>
      <c r="D312" s="612"/>
      <c r="E312" s="612"/>
      <c r="F312" s="561">
        <f>SUM(F306:F311)</f>
        <v>0</v>
      </c>
      <c r="G312" s="636"/>
      <c r="H312" s="101" t="s">
        <v>413</v>
      </c>
    </row>
    <row r="313" spans="2:8" x14ac:dyDescent="0.3">
      <c r="B313" s="1059"/>
      <c r="C313" s="1059"/>
      <c r="D313" s="1059"/>
      <c r="E313" s="1059"/>
      <c r="F313" s="1059"/>
      <c r="G313" s="1059"/>
    </row>
    <row r="314" spans="2:8" ht="21" x14ac:dyDescent="0.3">
      <c r="B314" s="1065" t="s">
        <v>503</v>
      </c>
      <c r="C314" s="1066"/>
      <c r="D314" s="1066"/>
      <c r="E314" s="1066"/>
      <c r="F314" s="1066"/>
      <c r="G314" s="1067"/>
    </row>
    <row r="315" spans="2:8" x14ac:dyDescent="0.3">
      <c r="B315" s="1059"/>
      <c r="C315" s="1059"/>
      <c r="D315" s="1059"/>
      <c r="E315" s="1059"/>
      <c r="F315" s="1059"/>
      <c r="G315" s="1059"/>
    </row>
    <row r="316" spans="2:8" x14ac:dyDescent="0.3">
      <c r="B316" s="1060" t="s">
        <v>68</v>
      </c>
      <c r="C316" s="1061"/>
      <c r="D316" s="1061"/>
      <c r="E316" s="1062"/>
      <c r="F316" s="1063" t="s">
        <v>394</v>
      </c>
      <c r="G316" s="1064"/>
    </row>
    <row r="317" spans="2:8" x14ac:dyDescent="0.3">
      <c r="B317" s="553" t="s">
        <v>393</v>
      </c>
      <c r="C317" s="554"/>
      <c r="D317" s="418">
        <v>0</v>
      </c>
      <c r="E317" s="555">
        <f>D317*12</f>
        <v>0</v>
      </c>
      <c r="F317" s="993"/>
      <c r="G317" s="994"/>
    </row>
    <row r="318" spans="2:8" x14ac:dyDescent="0.3">
      <c r="B318" s="553"/>
      <c r="C318" s="554"/>
      <c r="D318" s="576"/>
      <c r="E318" s="597"/>
      <c r="F318" s="982"/>
      <c r="G318" s="983"/>
    </row>
    <row r="319" spans="2:8" x14ac:dyDescent="0.3">
      <c r="B319" s="1054" t="s">
        <v>285</v>
      </c>
      <c r="C319" s="425" t="s">
        <v>321</v>
      </c>
      <c r="D319" s="441"/>
      <c r="E319" s="414">
        <v>0</v>
      </c>
      <c r="F319" s="982"/>
      <c r="G319" s="983"/>
    </row>
    <row r="320" spans="2:8" x14ac:dyDescent="0.3">
      <c r="B320" s="1055"/>
      <c r="C320" s="425" t="s">
        <v>322</v>
      </c>
      <c r="D320" s="441"/>
      <c r="E320" s="414">
        <v>0</v>
      </c>
      <c r="F320" s="982"/>
      <c r="G320" s="983"/>
    </row>
    <row r="321" spans="2:8" x14ac:dyDescent="0.3">
      <c r="B321" s="1055"/>
      <c r="C321" s="442" t="s">
        <v>323</v>
      </c>
      <c r="D321" s="441"/>
      <c r="E321" s="414">
        <v>0</v>
      </c>
      <c r="F321" s="982"/>
      <c r="G321" s="983"/>
    </row>
    <row r="322" spans="2:8" x14ac:dyDescent="0.3">
      <c r="B322" s="1056"/>
      <c r="C322" s="425" t="s">
        <v>324</v>
      </c>
      <c r="D322" s="441"/>
      <c r="E322" s="414">
        <v>0</v>
      </c>
      <c r="F322" s="982"/>
      <c r="G322" s="983"/>
    </row>
    <row r="323" spans="2:8" x14ac:dyDescent="0.3">
      <c r="B323" s="558"/>
      <c r="C323" s="563"/>
      <c r="D323" s="576"/>
      <c r="E323" s="576"/>
      <c r="F323" s="982"/>
      <c r="G323" s="983"/>
    </row>
    <row r="324" spans="2:8" ht="15.6" x14ac:dyDescent="0.3">
      <c r="B324" s="559" t="s">
        <v>320</v>
      </c>
      <c r="C324" s="613"/>
      <c r="D324" s="577"/>
      <c r="E324" s="561">
        <f>SUM(E317:E322)</f>
        <v>0</v>
      </c>
      <c r="F324" s="1027"/>
      <c r="G324" s="1028"/>
      <c r="H324" s="101" t="s">
        <v>413</v>
      </c>
    </row>
    <row r="325" spans="2:8" x14ac:dyDescent="0.3">
      <c r="B325" s="1059"/>
      <c r="C325" s="1059"/>
      <c r="D325" s="1059"/>
      <c r="E325" s="1059"/>
      <c r="F325" s="1059"/>
      <c r="G325" s="1059"/>
    </row>
    <row r="326" spans="2:8" ht="21" x14ac:dyDescent="0.3">
      <c r="B326" s="1065" t="s">
        <v>287</v>
      </c>
      <c r="C326" s="1066"/>
      <c r="D326" s="1066"/>
      <c r="E326" s="1066"/>
      <c r="F326" s="1066"/>
      <c r="G326" s="1067"/>
    </row>
    <row r="327" spans="2:8" x14ac:dyDescent="0.3">
      <c r="B327" s="1059"/>
      <c r="C327" s="1059"/>
      <c r="D327" s="1059"/>
      <c r="E327" s="1059"/>
      <c r="F327" s="1059"/>
      <c r="G327" s="1059"/>
    </row>
    <row r="328" spans="2:8" x14ac:dyDescent="0.3">
      <c r="B328" s="1060" t="s">
        <v>325</v>
      </c>
      <c r="C328" s="1061"/>
      <c r="D328" s="1061"/>
      <c r="E328" s="1062"/>
      <c r="F328" s="1063" t="s">
        <v>394</v>
      </c>
      <c r="G328" s="1064"/>
    </row>
    <row r="329" spans="2:8" x14ac:dyDescent="0.3">
      <c r="B329" s="553" t="s">
        <v>326</v>
      </c>
      <c r="C329" s="554"/>
      <c r="D329" s="418">
        <v>0</v>
      </c>
      <c r="E329" s="607">
        <f>D329*12</f>
        <v>0</v>
      </c>
      <c r="F329" s="1015"/>
      <c r="G329" s="1016"/>
    </row>
    <row r="330" spans="2:8" x14ac:dyDescent="0.3">
      <c r="B330" s="553"/>
      <c r="C330" s="554"/>
      <c r="D330" s="566"/>
      <c r="E330" s="566"/>
      <c r="F330" s="991"/>
      <c r="G330" s="992"/>
    </row>
    <row r="331" spans="2:8" x14ac:dyDescent="0.3">
      <c r="B331" s="1054" t="s">
        <v>285</v>
      </c>
      <c r="C331" s="413" t="s">
        <v>321</v>
      </c>
      <c r="D331" s="423"/>
      <c r="E331" s="418">
        <v>0</v>
      </c>
      <c r="F331" s="991"/>
      <c r="G331" s="992"/>
    </row>
    <row r="332" spans="2:8" x14ac:dyDescent="0.3">
      <c r="B332" s="1055"/>
      <c r="C332" s="413" t="s">
        <v>322</v>
      </c>
      <c r="D332" s="423"/>
      <c r="E332" s="418">
        <v>0</v>
      </c>
      <c r="F332" s="991"/>
      <c r="G332" s="992"/>
    </row>
    <row r="333" spans="2:8" x14ac:dyDescent="0.3">
      <c r="B333" s="1056"/>
      <c r="C333" s="413" t="s">
        <v>323</v>
      </c>
      <c r="D333" s="423"/>
      <c r="E333" s="418">
        <v>0</v>
      </c>
      <c r="F333" s="991"/>
      <c r="G333" s="992"/>
    </row>
    <row r="334" spans="2:8" x14ac:dyDescent="0.3">
      <c r="B334" s="558"/>
      <c r="C334" s="563"/>
      <c r="D334" s="566"/>
      <c r="E334" s="566"/>
      <c r="F334" s="991"/>
      <c r="G334" s="992"/>
    </row>
    <row r="335" spans="2:8" ht="15.6" x14ac:dyDescent="0.3">
      <c r="B335" s="614" t="s">
        <v>328</v>
      </c>
      <c r="C335" s="613"/>
      <c r="D335" s="615"/>
      <c r="E335" s="561">
        <f>SUM(E329:E333)</f>
        <v>0</v>
      </c>
      <c r="F335" s="995"/>
      <c r="G335" s="996"/>
      <c r="H335" s="101" t="s">
        <v>413</v>
      </c>
    </row>
    <row r="336" spans="2:8" x14ac:dyDescent="0.3">
      <c r="B336" s="1059"/>
      <c r="C336" s="1059"/>
      <c r="D336" s="1059"/>
      <c r="E336" s="1059"/>
      <c r="F336" s="1059"/>
      <c r="G336" s="1059"/>
    </row>
    <row r="337" spans="2:8" x14ac:dyDescent="0.3">
      <c r="B337" s="1060" t="s">
        <v>334</v>
      </c>
      <c r="C337" s="1061"/>
      <c r="D337" s="1061"/>
      <c r="E337" s="1062"/>
      <c r="F337" s="1063" t="s">
        <v>394</v>
      </c>
      <c r="G337" s="1064"/>
    </row>
    <row r="338" spans="2:8" ht="31.5" customHeight="1" x14ac:dyDescent="0.3">
      <c r="B338" s="1068" t="s">
        <v>329</v>
      </c>
      <c r="C338" s="1069"/>
      <c r="D338" s="417">
        <v>0</v>
      </c>
      <c r="E338" s="576"/>
      <c r="F338" s="1015"/>
      <c r="G338" s="1016"/>
    </row>
    <row r="339" spans="2:8" ht="28.2" customHeight="1" x14ac:dyDescent="0.3">
      <c r="B339" s="1068" t="s">
        <v>332</v>
      </c>
      <c r="C339" s="1069"/>
      <c r="D339" s="418">
        <v>0</v>
      </c>
      <c r="E339" s="607">
        <f>D338*D339</f>
        <v>0</v>
      </c>
      <c r="F339" s="991"/>
      <c r="G339" s="992"/>
    </row>
    <row r="340" spans="2:8" x14ac:dyDescent="0.3">
      <c r="B340" s="553"/>
      <c r="C340" s="554"/>
      <c r="D340" s="576"/>
      <c r="E340" s="566"/>
      <c r="F340" s="991"/>
      <c r="G340" s="992"/>
    </row>
    <row r="341" spans="2:8" x14ac:dyDescent="0.3">
      <c r="B341" s="1100" t="s">
        <v>333</v>
      </c>
      <c r="C341" s="1101"/>
      <c r="D341" s="576"/>
      <c r="E341" s="566"/>
      <c r="F341" s="991"/>
      <c r="G341" s="992"/>
    </row>
    <row r="342" spans="2:8" x14ac:dyDescent="0.3">
      <c r="B342" s="553" t="s">
        <v>330</v>
      </c>
      <c r="C342" s="554"/>
      <c r="D342" s="576"/>
      <c r="E342" s="422">
        <v>0</v>
      </c>
      <c r="F342" s="991"/>
      <c r="G342" s="992"/>
    </row>
    <row r="343" spans="2:8" x14ac:dyDescent="0.3">
      <c r="B343" s="553"/>
      <c r="C343" s="554"/>
      <c r="D343" s="576"/>
      <c r="E343" s="566"/>
      <c r="F343" s="991"/>
      <c r="G343" s="992"/>
    </row>
    <row r="344" spans="2:8" x14ac:dyDescent="0.3">
      <c r="B344" s="1054" t="s">
        <v>285</v>
      </c>
      <c r="C344" s="413" t="s">
        <v>321</v>
      </c>
      <c r="D344" s="576"/>
      <c r="E344" s="422">
        <v>0</v>
      </c>
      <c r="F344" s="991"/>
      <c r="G344" s="992"/>
    </row>
    <row r="345" spans="2:8" x14ac:dyDescent="0.3">
      <c r="B345" s="1055"/>
      <c r="C345" s="413" t="s">
        <v>322</v>
      </c>
      <c r="D345" s="576"/>
      <c r="E345" s="418">
        <v>0</v>
      </c>
      <c r="F345" s="991"/>
      <c r="G345" s="992"/>
    </row>
    <row r="346" spans="2:8" x14ac:dyDescent="0.3">
      <c r="B346" s="1056"/>
      <c r="C346" s="413" t="s">
        <v>323</v>
      </c>
      <c r="D346" s="576"/>
      <c r="E346" s="418">
        <v>0</v>
      </c>
      <c r="F346" s="991"/>
      <c r="G346" s="992"/>
    </row>
    <row r="347" spans="2:8" x14ac:dyDescent="0.3">
      <c r="B347" s="553"/>
      <c r="C347" s="554"/>
      <c r="D347" s="576"/>
      <c r="E347" s="566"/>
      <c r="F347" s="991"/>
      <c r="G347" s="992"/>
    </row>
    <row r="348" spans="2:8" ht="15.6" x14ac:dyDescent="0.3">
      <c r="B348" s="614" t="s">
        <v>331</v>
      </c>
      <c r="C348" s="560"/>
      <c r="D348" s="577"/>
      <c r="E348" s="561">
        <f>SUM(E339:E346)</f>
        <v>0</v>
      </c>
      <c r="F348" s="995"/>
      <c r="G348" s="996"/>
      <c r="H348" s="101" t="s">
        <v>413</v>
      </c>
    </row>
    <row r="349" spans="2:8" x14ac:dyDescent="0.3">
      <c r="B349" s="1059"/>
      <c r="C349" s="1059"/>
      <c r="D349" s="1059"/>
      <c r="E349" s="1059"/>
      <c r="F349" s="1059"/>
      <c r="G349" s="1059"/>
    </row>
    <row r="350" spans="2:8" x14ac:dyDescent="0.3">
      <c r="B350" s="1060" t="s">
        <v>335</v>
      </c>
      <c r="C350" s="1061"/>
      <c r="D350" s="1061"/>
      <c r="E350" s="1062"/>
      <c r="F350" s="1063" t="s">
        <v>370</v>
      </c>
      <c r="G350" s="1064"/>
    </row>
    <row r="351" spans="2:8" x14ac:dyDescent="0.3">
      <c r="B351" s="1057" t="s">
        <v>336</v>
      </c>
      <c r="C351" s="1058"/>
      <c r="D351" s="418">
        <v>0</v>
      </c>
      <c r="E351" s="576"/>
      <c r="F351" s="991"/>
      <c r="G351" s="992"/>
    </row>
    <row r="352" spans="2:8" x14ac:dyDescent="0.3">
      <c r="B352" s="616" t="s">
        <v>502</v>
      </c>
      <c r="C352" s="554"/>
      <c r="D352" s="417">
        <v>0</v>
      </c>
      <c r="E352" s="607">
        <f>D351*D352</f>
        <v>0</v>
      </c>
      <c r="F352" s="991"/>
      <c r="G352" s="992"/>
    </row>
    <row r="353" spans="2:8" x14ac:dyDescent="0.3">
      <c r="B353" s="1054" t="s">
        <v>285</v>
      </c>
      <c r="C353" s="413" t="s">
        <v>321</v>
      </c>
      <c r="D353" s="576"/>
      <c r="E353" s="414">
        <v>0</v>
      </c>
      <c r="F353" s="991"/>
      <c r="G353" s="992"/>
    </row>
    <row r="354" spans="2:8" x14ac:dyDescent="0.3">
      <c r="B354" s="1055"/>
      <c r="C354" s="413" t="s">
        <v>322</v>
      </c>
      <c r="D354" s="576"/>
      <c r="E354" s="414">
        <v>0</v>
      </c>
      <c r="F354" s="991"/>
      <c r="G354" s="992"/>
    </row>
    <row r="355" spans="2:8" x14ac:dyDescent="0.3">
      <c r="B355" s="1056"/>
      <c r="C355" s="413" t="s">
        <v>323</v>
      </c>
      <c r="D355" s="576"/>
      <c r="E355" s="414">
        <v>0</v>
      </c>
      <c r="F355" s="991"/>
      <c r="G355" s="992"/>
    </row>
    <row r="356" spans="2:8" x14ac:dyDescent="0.3">
      <c r="B356" s="558"/>
      <c r="C356" s="563"/>
      <c r="D356" s="576"/>
      <c r="E356" s="566"/>
      <c r="F356" s="991"/>
      <c r="G356" s="992"/>
    </row>
    <row r="357" spans="2:8" ht="15.6" x14ac:dyDescent="0.3">
      <c r="B357" s="614" t="s">
        <v>337</v>
      </c>
      <c r="C357" s="613"/>
      <c r="D357" s="577"/>
      <c r="E357" s="561">
        <f>SUM(E351:E355)</f>
        <v>0</v>
      </c>
      <c r="F357" s="995"/>
      <c r="G357" s="996"/>
      <c r="H357" s="101" t="s">
        <v>413</v>
      </c>
    </row>
    <row r="358" spans="2:8" x14ac:dyDescent="0.3">
      <c r="B358" s="1059"/>
      <c r="C358" s="1059"/>
      <c r="D358" s="1059"/>
      <c r="E358" s="1059"/>
      <c r="F358" s="1059"/>
      <c r="G358" s="1059"/>
    </row>
    <row r="359" spans="2:8" x14ac:dyDescent="0.3">
      <c r="B359" s="1060" t="s">
        <v>338</v>
      </c>
      <c r="C359" s="1061"/>
      <c r="D359" s="1061"/>
      <c r="E359" s="1062"/>
      <c r="F359" s="1063" t="s">
        <v>370</v>
      </c>
      <c r="G359" s="1064"/>
    </row>
    <row r="360" spans="2:8" x14ac:dyDescent="0.3">
      <c r="B360" s="553" t="s">
        <v>339</v>
      </c>
      <c r="C360" s="554"/>
      <c r="D360" s="422">
        <v>0</v>
      </c>
      <c r="E360" s="607">
        <f>D360*12</f>
        <v>0</v>
      </c>
      <c r="F360" s="991"/>
      <c r="G360" s="992"/>
    </row>
    <row r="361" spans="2:8" x14ac:dyDescent="0.3">
      <c r="B361" s="553" t="s">
        <v>340</v>
      </c>
      <c r="C361" s="554"/>
      <c r="D361" s="576"/>
      <c r="E361" s="422">
        <v>0</v>
      </c>
      <c r="F361" s="991"/>
      <c r="G361" s="992"/>
    </row>
    <row r="362" spans="2:8" x14ac:dyDescent="0.3">
      <c r="B362" s="553"/>
      <c r="C362" s="554"/>
      <c r="D362" s="576"/>
      <c r="E362" s="566"/>
      <c r="F362" s="991"/>
      <c r="G362" s="992"/>
    </row>
    <row r="363" spans="2:8" x14ac:dyDescent="0.3">
      <c r="B363" s="1054" t="s">
        <v>285</v>
      </c>
      <c r="C363" s="413" t="s">
        <v>321</v>
      </c>
      <c r="D363" s="576"/>
      <c r="E363" s="418">
        <v>0</v>
      </c>
      <c r="F363" s="991"/>
      <c r="G363" s="992"/>
    </row>
    <row r="364" spans="2:8" x14ac:dyDescent="0.3">
      <c r="B364" s="1055"/>
      <c r="C364" s="413" t="s">
        <v>322</v>
      </c>
      <c r="D364" s="576"/>
      <c r="E364" s="418">
        <v>0</v>
      </c>
      <c r="F364" s="991"/>
      <c r="G364" s="992"/>
    </row>
    <row r="365" spans="2:8" x14ac:dyDescent="0.3">
      <c r="B365" s="1056"/>
      <c r="C365" s="413" t="s">
        <v>323</v>
      </c>
      <c r="D365" s="576"/>
      <c r="E365" s="418">
        <v>0</v>
      </c>
      <c r="F365" s="991"/>
      <c r="G365" s="992"/>
    </row>
    <row r="366" spans="2:8" x14ac:dyDescent="0.3">
      <c r="B366" s="558"/>
      <c r="C366" s="563"/>
      <c r="D366" s="576"/>
      <c r="E366" s="566"/>
      <c r="F366" s="991"/>
      <c r="G366" s="992"/>
    </row>
    <row r="367" spans="2:8" ht="15.6" x14ac:dyDescent="0.3">
      <c r="B367" s="614" t="s">
        <v>341</v>
      </c>
      <c r="C367" s="613"/>
      <c r="D367" s="577"/>
      <c r="E367" s="561">
        <f>SUM(E360:E365)</f>
        <v>0</v>
      </c>
      <c r="F367" s="995"/>
      <c r="G367" s="996"/>
      <c r="H367" s="101" t="s">
        <v>413</v>
      </c>
    </row>
    <row r="368" spans="2:8" x14ac:dyDescent="0.3">
      <c r="B368" s="1059"/>
      <c r="C368" s="1059"/>
      <c r="D368" s="1059"/>
      <c r="E368" s="1059"/>
      <c r="F368" s="1059"/>
      <c r="G368" s="1059"/>
    </row>
    <row r="369" spans="2:8" x14ac:dyDescent="0.3">
      <c r="B369" s="1060" t="s">
        <v>342</v>
      </c>
      <c r="C369" s="1061"/>
      <c r="D369" s="1061"/>
      <c r="E369" s="1062"/>
      <c r="F369" s="1063" t="s">
        <v>370</v>
      </c>
      <c r="G369" s="1064"/>
    </row>
    <row r="370" spans="2:8" x14ac:dyDescent="0.3">
      <c r="B370" s="553" t="s">
        <v>343</v>
      </c>
      <c r="C370" s="554"/>
      <c r="D370" s="418">
        <v>0</v>
      </c>
      <c r="E370" s="576"/>
      <c r="F370" s="1015"/>
      <c r="G370" s="1016"/>
    </row>
    <row r="371" spans="2:8" x14ac:dyDescent="0.3">
      <c r="B371" s="617" t="s">
        <v>344</v>
      </c>
      <c r="C371" s="554"/>
      <c r="D371" s="417">
        <v>0</v>
      </c>
      <c r="E371" s="607">
        <f>D370*D371</f>
        <v>0</v>
      </c>
      <c r="F371" s="991"/>
      <c r="G371" s="992"/>
    </row>
    <row r="372" spans="2:8" x14ac:dyDescent="0.3">
      <c r="B372" s="618"/>
      <c r="C372" s="554"/>
      <c r="D372" s="576"/>
      <c r="E372" s="566"/>
      <c r="F372" s="991"/>
      <c r="G372" s="992"/>
    </row>
    <row r="373" spans="2:8" x14ac:dyDescent="0.3">
      <c r="B373" s="617" t="s">
        <v>345</v>
      </c>
      <c r="C373" s="554"/>
      <c r="D373" s="576"/>
      <c r="E373" s="566"/>
      <c r="F373" s="991"/>
      <c r="G373" s="992"/>
    </row>
    <row r="374" spans="2:8" x14ac:dyDescent="0.3">
      <c r="B374" s="619" t="s">
        <v>346</v>
      </c>
      <c r="C374" s="554"/>
      <c r="D374" s="576"/>
      <c r="E374" s="414">
        <v>0</v>
      </c>
      <c r="F374" s="991"/>
      <c r="G374" s="992"/>
    </row>
    <row r="375" spans="2:8" x14ac:dyDescent="0.3">
      <c r="B375" s="619" t="s">
        <v>501</v>
      </c>
      <c r="C375" s="554"/>
      <c r="D375" s="576"/>
      <c r="E375" s="414">
        <v>0</v>
      </c>
      <c r="F375" s="991"/>
      <c r="G375" s="992"/>
    </row>
    <row r="376" spans="2:8" x14ac:dyDescent="0.3">
      <c r="B376" s="618"/>
      <c r="C376" s="554"/>
      <c r="D376" s="576"/>
      <c r="E376" s="566"/>
      <c r="F376" s="991"/>
      <c r="G376" s="992"/>
    </row>
    <row r="377" spans="2:8" x14ac:dyDescent="0.3">
      <c r="B377" s="1054" t="s">
        <v>285</v>
      </c>
      <c r="C377" s="413" t="s">
        <v>321</v>
      </c>
      <c r="D377" s="576"/>
      <c r="E377" s="414">
        <v>0</v>
      </c>
      <c r="F377" s="991"/>
      <c r="G377" s="992"/>
    </row>
    <row r="378" spans="2:8" x14ac:dyDescent="0.3">
      <c r="B378" s="1055"/>
      <c r="C378" s="413" t="s">
        <v>322</v>
      </c>
      <c r="D378" s="576"/>
      <c r="E378" s="414">
        <v>0</v>
      </c>
      <c r="F378" s="991"/>
      <c r="G378" s="992"/>
    </row>
    <row r="379" spans="2:8" x14ac:dyDescent="0.3">
      <c r="B379" s="1056"/>
      <c r="C379" s="413" t="s">
        <v>323</v>
      </c>
      <c r="D379" s="576"/>
      <c r="E379" s="414">
        <v>0</v>
      </c>
      <c r="F379" s="991"/>
      <c r="G379" s="992"/>
    </row>
    <row r="380" spans="2:8" x14ac:dyDescent="0.3">
      <c r="B380" s="558"/>
      <c r="C380" s="563"/>
      <c r="D380" s="576"/>
      <c r="E380" s="566"/>
      <c r="F380" s="991"/>
      <c r="G380" s="992"/>
    </row>
    <row r="381" spans="2:8" ht="15.6" x14ac:dyDescent="0.3">
      <c r="B381" s="614" t="s">
        <v>347</v>
      </c>
      <c r="C381" s="613"/>
      <c r="D381" s="577"/>
      <c r="E381" s="561">
        <f>SUM(E370:E379)</f>
        <v>0</v>
      </c>
      <c r="F381" s="995"/>
      <c r="G381" s="996"/>
      <c r="H381" s="101" t="s">
        <v>413</v>
      </c>
    </row>
    <row r="382" spans="2:8" x14ac:dyDescent="0.3">
      <c r="B382" s="1059"/>
      <c r="C382" s="1059"/>
      <c r="D382" s="1059"/>
      <c r="E382" s="1059"/>
      <c r="F382" s="1059"/>
      <c r="G382" s="1059"/>
    </row>
    <row r="383" spans="2:8" x14ac:dyDescent="0.3">
      <c r="B383" s="1060" t="s">
        <v>348</v>
      </c>
      <c r="C383" s="1061"/>
      <c r="D383" s="1061"/>
      <c r="E383" s="1062"/>
      <c r="F383" s="1063" t="s">
        <v>370</v>
      </c>
      <c r="G383" s="1064"/>
    </row>
    <row r="384" spans="2:8" x14ac:dyDescent="0.3">
      <c r="B384" s="553" t="s">
        <v>349</v>
      </c>
      <c r="C384" s="554"/>
      <c r="D384" s="620">
        <f>D125</f>
        <v>0</v>
      </c>
      <c r="E384" s="576"/>
      <c r="F384" s="1015"/>
      <c r="G384" s="1016"/>
    </row>
    <row r="385" spans="2:8" x14ac:dyDescent="0.3">
      <c r="B385" s="617" t="s">
        <v>350</v>
      </c>
      <c r="C385" s="554"/>
      <c r="D385" s="576"/>
      <c r="E385" s="576"/>
      <c r="F385" s="991"/>
      <c r="G385" s="992"/>
    </row>
    <row r="386" spans="2:8" x14ac:dyDescent="0.3">
      <c r="B386" s="619" t="s">
        <v>351</v>
      </c>
      <c r="C386" s="554"/>
      <c r="D386" s="418">
        <v>0</v>
      </c>
      <c r="E386" s="607">
        <f>$D$384*D386</f>
        <v>0</v>
      </c>
      <c r="F386" s="991"/>
      <c r="G386" s="992"/>
    </row>
    <row r="387" spans="2:8" x14ac:dyDescent="0.3">
      <c r="B387" s="619" t="s">
        <v>352</v>
      </c>
      <c r="C387" s="554"/>
      <c r="D387" s="418">
        <v>0</v>
      </c>
      <c r="E387" s="607">
        <f t="shared" ref="E387:E391" si="4">$D$384*D387</f>
        <v>0</v>
      </c>
      <c r="F387" s="991"/>
      <c r="G387" s="992"/>
    </row>
    <row r="388" spans="2:8" x14ac:dyDescent="0.3">
      <c r="B388" s="619" t="s">
        <v>356</v>
      </c>
      <c r="C388" s="554"/>
      <c r="D388" s="418">
        <v>0</v>
      </c>
      <c r="E388" s="607">
        <f t="shared" si="4"/>
        <v>0</v>
      </c>
      <c r="F388" s="991"/>
      <c r="G388" s="992"/>
    </row>
    <row r="389" spans="2:8" x14ac:dyDescent="0.3">
      <c r="B389" s="621" t="s">
        <v>353</v>
      </c>
      <c r="C389" s="413"/>
      <c r="D389" s="418">
        <v>0</v>
      </c>
      <c r="E389" s="607">
        <f t="shared" si="4"/>
        <v>0</v>
      </c>
      <c r="F389" s="991"/>
      <c r="G389" s="992"/>
    </row>
    <row r="390" spans="2:8" x14ac:dyDescent="0.3">
      <c r="B390" s="621" t="s">
        <v>354</v>
      </c>
      <c r="C390" s="413"/>
      <c r="D390" s="418">
        <v>0</v>
      </c>
      <c r="E390" s="607">
        <f t="shared" si="4"/>
        <v>0</v>
      </c>
      <c r="F390" s="991"/>
      <c r="G390" s="992"/>
    </row>
    <row r="391" spans="2:8" x14ac:dyDescent="0.3">
      <c r="B391" s="621" t="s">
        <v>355</v>
      </c>
      <c r="C391" s="413"/>
      <c r="D391" s="418">
        <v>0</v>
      </c>
      <c r="E391" s="607">
        <f t="shared" si="4"/>
        <v>0</v>
      </c>
      <c r="F391" s="991"/>
      <c r="G391" s="992"/>
    </row>
    <row r="392" spans="2:8" x14ac:dyDescent="0.3">
      <c r="B392" s="618"/>
      <c r="C392" s="443"/>
      <c r="D392" s="576"/>
      <c r="E392" s="576"/>
      <c r="F392" s="991"/>
      <c r="G392" s="992"/>
    </row>
    <row r="393" spans="2:8" x14ac:dyDescent="0.3">
      <c r="B393" s="1054" t="s">
        <v>285</v>
      </c>
      <c r="C393" s="413" t="s">
        <v>321</v>
      </c>
      <c r="D393" s="576"/>
      <c r="E393" s="414">
        <v>0</v>
      </c>
      <c r="F393" s="991"/>
      <c r="G393" s="992"/>
    </row>
    <row r="394" spans="2:8" x14ac:dyDescent="0.3">
      <c r="B394" s="1055"/>
      <c r="C394" s="413" t="s">
        <v>322</v>
      </c>
      <c r="D394" s="576"/>
      <c r="E394" s="414">
        <v>0</v>
      </c>
      <c r="F394" s="991"/>
      <c r="G394" s="992"/>
    </row>
    <row r="395" spans="2:8" x14ac:dyDescent="0.3">
      <c r="B395" s="1056"/>
      <c r="C395" s="413" t="s">
        <v>323</v>
      </c>
      <c r="D395" s="576"/>
      <c r="E395" s="414">
        <v>0</v>
      </c>
      <c r="F395" s="991"/>
      <c r="G395" s="992"/>
    </row>
    <row r="396" spans="2:8" x14ac:dyDescent="0.3">
      <c r="B396" s="558"/>
      <c r="C396" s="563"/>
      <c r="D396" s="576"/>
      <c r="E396" s="566"/>
      <c r="F396" s="991"/>
      <c r="G396" s="992"/>
    </row>
    <row r="397" spans="2:8" ht="15.6" x14ac:dyDescent="0.3">
      <c r="B397" s="614" t="s">
        <v>357</v>
      </c>
      <c r="C397" s="613"/>
      <c r="D397" s="577"/>
      <c r="E397" s="561">
        <f>SUM(E384:E395)</f>
        <v>0</v>
      </c>
      <c r="F397" s="995"/>
      <c r="G397" s="996"/>
      <c r="H397" s="101" t="s">
        <v>413</v>
      </c>
    </row>
    <row r="398" spans="2:8" x14ac:dyDescent="0.3">
      <c r="B398" s="1059"/>
      <c r="C398" s="1059"/>
      <c r="D398" s="1059"/>
      <c r="E398" s="1059"/>
      <c r="F398" s="1059"/>
      <c r="G398" s="1059"/>
    </row>
    <row r="399" spans="2:8" x14ac:dyDescent="0.3">
      <c r="B399" s="1060" t="s">
        <v>358</v>
      </c>
      <c r="C399" s="1061"/>
      <c r="D399" s="1061"/>
      <c r="E399" s="1062"/>
      <c r="F399" s="1063" t="s">
        <v>370</v>
      </c>
      <c r="G399" s="1064"/>
    </row>
    <row r="400" spans="2:8" ht="32.1" customHeight="1" x14ac:dyDescent="0.3">
      <c r="B400" s="1068" t="s">
        <v>359</v>
      </c>
      <c r="C400" s="1069"/>
      <c r="D400" s="417">
        <v>0</v>
      </c>
      <c r="E400" s="576"/>
      <c r="F400" s="1015"/>
      <c r="G400" s="1016"/>
    </row>
    <row r="401" spans="2:8" ht="14.7" customHeight="1" x14ac:dyDescent="0.3">
      <c r="B401" s="1068" t="s">
        <v>332</v>
      </c>
      <c r="C401" s="1069"/>
      <c r="D401" s="418">
        <v>0</v>
      </c>
      <c r="E401" s="607">
        <f>D400*D401</f>
        <v>0</v>
      </c>
      <c r="F401" s="991"/>
      <c r="G401" s="992"/>
    </row>
    <row r="402" spans="2:8" x14ac:dyDescent="0.3">
      <c r="B402" s="553"/>
      <c r="C402" s="554"/>
      <c r="D402" s="566"/>
      <c r="E402" s="566"/>
      <c r="F402" s="991"/>
      <c r="G402" s="992"/>
    </row>
    <row r="403" spans="2:8" x14ac:dyDescent="0.3">
      <c r="B403" s="1054" t="s">
        <v>285</v>
      </c>
      <c r="C403" s="413" t="s">
        <v>321</v>
      </c>
      <c r="D403" s="566"/>
      <c r="E403" s="414">
        <v>0</v>
      </c>
      <c r="F403" s="991"/>
      <c r="G403" s="992"/>
    </row>
    <row r="404" spans="2:8" x14ac:dyDescent="0.3">
      <c r="B404" s="1055"/>
      <c r="C404" s="413" t="s">
        <v>322</v>
      </c>
      <c r="D404" s="566"/>
      <c r="E404" s="414">
        <v>0</v>
      </c>
      <c r="F404" s="991"/>
      <c r="G404" s="992"/>
    </row>
    <row r="405" spans="2:8" x14ac:dyDescent="0.3">
      <c r="B405" s="1056"/>
      <c r="C405" s="413" t="s">
        <v>323</v>
      </c>
      <c r="D405" s="566"/>
      <c r="E405" s="414">
        <v>0</v>
      </c>
      <c r="F405" s="991"/>
      <c r="G405" s="992"/>
    </row>
    <row r="406" spans="2:8" x14ac:dyDescent="0.3">
      <c r="B406" s="553"/>
      <c r="C406" s="554"/>
      <c r="D406" s="566"/>
      <c r="E406" s="566"/>
      <c r="F406" s="991"/>
      <c r="G406" s="992"/>
    </row>
    <row r="407" spans="2:8" ht="15.6" x14ac:dyDescent="0.3">
      <c r="B407" s="614" t="s">
        <v>360</v>
      </c>
      <c r="C407" s="560"/>
      <c r="D407" s="615"/>
      <c r="E407" s="561">
        <f>SUM(E401:E405)</f>
        <v>0</v>
      </c>
      <c r="F407" s="995"/>
      <c r="G407" s="996"/>
      <c r="H407" s="101" t="s">
        <v>413</v>
      </c>
    </row>
    <row r="408" spans="2:8" x14ac:dyDescent="0.3">
      <c r="B408" s="1059"/>
      <c r="C408" s="1059"/>
      <c r="D408" s="1059"/>
      <c r="E408" s="1059"/>
      <c r="F408" s="1059"/>
      <c r="G408" s="1059"/>
    </row>
    <row r="409" spans="2:8" x14ac:dyDescent="0.3">
      <c r="B409" s="1060" t="s">
        <v>362</v>
      </c>
      <c r="C409" s="1061"/>
      <c r="D409" s="1061"/>
      <c r="E409" s="1062"/>
      <c r="F409" s="1063" t="s">
        <v>370</v>
      </c>
      <c r="G409" s="1064"/>
    </row>
    <row r="410" spans="2:8" ht="29.7" customHeight="1" x14ac:dyDescent="0.3">
      <c r="B410" s="1068" t="s">
        <v>363</v>
      </c>
      <c r="C410" s="1069"/>
      <c r="D410" s="417">
        <v>0</v>
      </c>
      <c r="E410" s="576"/>
      <c r="F410" s="1015"/>
      <c r="G410" s="1016"/>
    </row>
    <row r="411" spans="2:8" ht="15" customHeight="1" x14ac:dyDescent="0.3">
      <c r="B411" s="1068" t="s">
        <v>332</v>
      </c>
      <c r="C411" s="1069"/>
      <c r="D411" s="418">
        <v>0</v>
      </c>
      <c r="E411" s="607">
        <f>D410*D411</f>
        <v>0</v>
      </c>
      <c r="F411" s="991"/>
      <c r="G411" s="992"/>
    </row>
    <row r="412" spans="2:8" x14ac:dyDescent="0.3">
      <c r="B412" s="553"/>
      <c r="C412" s="554"/>
      <c r="D412" s="566"/>
      <c r="E412" s="566"/>
      <c r="F412" s="991"/>
      <c r="G412" s="992"/>
    </row>
    <row r="413" spans="2:8" x14ac:dyDescent="0.3">
      <c r="B413" s="1054" t="s">
        <v>285</v>
      </c>
      <c r="C413" s="413" t="s">
        <v>321</v>
      </c>
      <c r="D413" s="566"/>
      <c r="E413" s="414">
        <v>0</v>
      </c>
      <c r="F413" s="991"/>
      <c r="G413" s="992"/>
    </row>
    <row r="414" spans="2:8" x14ac:dyDescent="0.3">
      <c r="B414" s="1055"/>
      <c r="C414" s="413" t="s">
        <v>322</v>
      </c>
      <c r="D414" s="566"/>
      <c r="E414" s="414">
        <v>0</v>
      </c>
      <c r="F414" s="991"/>
      <c r="G414" s="992"/>
    </row>
    <row r="415" spans="2:8" x14ac:dyDescent="0.3">
      <c r="B415" s="1056"/>
      <c r="C415" s="413" t="s">
        <v>323</v>
      </c>
      <c r="D415" s="566"/>
      <c r="E415" s="414">
        <v>0</v>
      </c>
      <c r="F415" s="991"/>
      <c r="G415" s="992"/>
    </row>
    <row r="416" spans="2:8" x14ac:dyDescent="0.3">
      <c r="B416" s="553"/>
      <c r="C416" s="443"/>
      <c r="D416" s="566"/>
      <c r="E416" s="566"/>
      <c r="F416" s="991"/>
      <c r="G416" s="992"/>
    </row>
    <row r="417" spans="2:11" ht="15.6" x14ac:dyDescent="0.3">
      <c r="B417" s="614" t="s">
        <v>361</v>
      </c>
      <c r="C417" s="560"/>
      <c r="D417" s="615"/>
      <c r="E417" s="561">
        <f>SUM(E411:E415)</f>
        <v>0</v>
      </c>
      <c r="F417" s="995"/>
      <c r="G417" s="996"/>
      <c r="H417" s="101" t="s">
        <v>413</v>
      </c>
    </row>
    <row r="418" spans="2:11" x14ac:dyDescent="0.3">
      <c r="B418" s="1059"/>
      <c r="C418" s="1059"/>
      <c r="D418" s="1059"/>
      <c r="E418" s="1059"/>
      <c r="F418" s="1059"/>
      <c r="G418" s="1059"/>
    </row>
    <row r="419" spans="2:11" x14ac:dyDescent="0.3">
      <c r="B419" s="1060" t="s">
        <v>364</v>
      </c>
      <c r="C419" s="1061"/>
      <c r="D419" s="1061"/>
      <c r="E419" s="1062"/>
      <c r="F419" s="1063" t="s">
        <v>370</v>
      </c>
      <c r="G419" s="1064"/>
    </row>
    <row r="420" spans="2:11" ht="32.700000000000003" customHeight="1" x14ac:dyDescent="0.3">
      <c r="B420" s="1068" t="s">
        <v>365</v>
      </c>
      <c r="C420" s="1069"/>
      <c r="D420" s="444">
        <v>0</v>
      </c>
      <c r="E420" s="576"/>
      <c r="F420" s="1015"/>
      <c r="G420" s="1016"/>
    </row>
    <row r="421" spans="2:11" ht="15" customHeight="1" x14ac:dyDescent="0.3">
      <c r="B421" s="1068" t="s">
        <v>368</v>
      </c>
      <c r="C421" s="1069"/>
      <c r="D421" s="418">
        <v>0</v>
      </c>
      <c r="E421" s="622">
        <f>D420*D421</f>
        <v>0</v>
      </c>
      <c r="F421" s="991"/>
      <c r="G421" s="992"/>
    </row>
    <row r="422" spans="2:11" x14ac:dyDescent="0.3">
      <c r="B422" s="567"/>
      <c r="C422" s="568"/>
      <c r="D422" s="576"/>
      <c r="E422" s="576"/>
      <c r="F422" s="991"/>
      <c r="G422" s="992"/>
    </row>
    <row r="423" spans="2:11" x14ac:dyDescent="0.3">
      <c r="B423" s="569" t="s">
        <v>367</v>
      </c>
      <c r="C423" s="568"/>
      <c r="D423" s="417">
        <v>0</v>
      </c>
      <c r="E423" s="576"/>
      <c r="F423" s="991"/>
      <c r="G423" s="992"/>
    </row>
    <row r="424" spans="2:11" x14ac:dyDescent="0.3">
      <c r="B424" s="569" t="s">
        <v>368</v>
      </c>
      <c r="C424" s="568"/>
      <c r="D424" s="418">
        <v>0</v>
      </c>
      <c r="E424" s="622">
        <f>D423*D424</f>
        <v>0</v>
      </c>
      <c r="F424" s="991"/>
      <c r="G424" s="992"/>
    </row>
    <row r="425" spans="2:11" x14ac:dyDescent="0.3">
      <c r="B425" s="567"/>
      <c r="C425" s="568"/>
      <c r="D425" s="576"/>
      <c r="E425" s="576"/>
      <c r="F425" s="991"/>
      <c r="G425" s="992"/>
    </row>
    <row r="426" spans="2:11" x14ac:dyDescent="0.3">
      <c r="B426" s="569" t="s">
        <v>366</v>
      </c>
      <c r="C426" s="568"/>
      <c r="D426" s="418">
        <v>0</v>
      </c>
      <c r="E426" s="622">
        <f>D426*12</f>
        <v>0</v>
      </c>
      <c r="F426" s="991"/>
      <c r="G426" s="992"/>
    </row>
    <row r="427" spans="2:11" x14ac:dyDescent="0.3">
      <c r="B427" s="567"/>
      <c r="C427" s="568"/>
      <c r="D427" s="576"/>
      <c r="E427" s="576"/>
      <c r="F427" s="991"/>
      <c r="G427" s="992"/>
    </row>
    <row r="428" spans="2:11" x14ac:dyDescent="0.3">
      <c r="B428" s="1077" t="s">
        <v>285</v>
      </c>
      <c r="C428" s="413" t="s">
        <v>321</v>
      </c>
      <c r="D428" s="576"/>
      <c r="E428" s="414">
        <v>0</v>
      </c>
      <c r="F428" s="991"/>
      <c r="G428" s="992"/>
    </row>
    <row r="429" spans="2:11" x14ac:dyDescent="0.3">
      <c r="B429" s="1077"/>
      <c r="C429" s="413" t="s">
        <v>322</v>
      </c>
      <c r="D429" s="576"/>
      <c r="E429" s="414">
        <v>0</v>
      </c>
      <c r="F429" s="991"/>
      <c r="G429" s="992"/>
    </row>
    <row r="430" spans="2:11" x14ac:dyDescent="0.3">
      <c r="B430" s="1077"/>
      <c r="C430" s="413" t="s">
        <v>323</v>
      </c>
      <c r="D430" s="576"/>
      <c r="E430" s="414">
        <v>0</v>
      </c>
      <c r="F430" s="991"/>
      <c r="G430" s="992"/>
    </row>
    <row r="431" spans="2:11" x14ac:dyDescent="0.3">
      <c r="B431" s="553"/>
      <c r="C431" s="554"/>
      <c r="D431" s="576"/>
      <c r="E431" s="576"/>
      <c r="F431" s="991"/>
      <c r="G431" s="992"/>
      <c r="H431" s="126"/>
      <c r="I431" s="126"/>
      <c r="J431" s="1158"/>
      <c r="K431" s="1158"/>
    </row>
    <row r="432" spans="2:11" ht="15.6" x14ac:dyDescent="0.3">
      <c r="B432" s="614" t="s">
        <v>369</v>
      </c>
      <c r="C432" s="560"/>
      <c r="D432" s="577"/>
      <c r="E432" s="561">
        <f>SUM(E421:E430)</f>
        <v>0</v>
      </c>
      <c r="F432" s="995"/>
      <c r="G432" s="996"/>
      <c r="H432" s="101" t="s">
        <v>413</v>
      </c>
    </row>
    <row r="433" spans="2:8" x14ac:dyDescent="0.3">
      <c r="B433" s="1059"/>
      <c r="C433" s="1059"/>
      <c r="D433" s="1059"/>
      <c r="E433" s="1059"/>
      <c r="F433" s="1059"/>
      <c r="G433" s="1059"/>
    </row>
    <row r="434" spans="2:8" x14ac:dyDescent="0.3">
      <c r="B434" s="1060" t="s">
        <v>373</v>
      </c>
      <c r="C434" s="1061"/>
      <c r="D434" s="1061"/>
      <c r="E434" s="1062"/>
      <c r="F434" s="1063" t="s">
        <v>370</v>
      </c>
      <c r="G434" s="1064"/>
    </row>
    <row r="435" spans="2:8" x14ac:dyDescent="0.3">
      <c r="B435" s="553" t="s">
        <v>372</v>
      </c>
      <c r="C435" s="554"/>
      <c r="D435" s="418">
        <v>0</v>
      </c>
      <c r="E435" s="557">
        <f>D435*12</f>
        <v>0</v>
      </c>
      <c r="F435" s="1015"/>
      <c r="G435" s="1016"/>
    </row>
    <row r="436" spans="2:8" x14ac:dyDescent="0.3">
      <c r="B436" s="553"/>
      <c r="C436" s="554"/>
      <c r="D436" s="576"/>
      <c r="E436" s="576"/>
      <c r="F436" s="991"/>
      <c r="G436" s="992"/>
    </row>
    <row r="437" spans="2:8" x14ac:dyDescent="0.3">
      <c r="B437" s="1077" t="s">
        <v>285</v>
      </c>
      <c r="C437" s="413" t="s">
        <v>321</v>
      </c>
      <c r="D437" s="576"/>
      <c r="E437" s="418">
        <v>0</v>
      </c>
      <c r="F437" s="991"/>
      <c r="G437" s="992"/>
    </row>
    <row r="438" spans="2:8" x14ac:dyDescent="0.3">
      <c r="B438" s="1077"/>
      <c r="C438" s="413" t="s">
        <v>322</v>
      </c>
      <c r="D438" s="576"/>
      <c r="E438" s="418">
        <v>0</v>
      </c>
      <c r="F438" s="991"/>
      <c r="G438" s="992"/>
    </row>
    <row r="439" spans="2:8" x14ac:dyDescent="0.3">
      <c r="B439" s="1077"/>
      <c r="C439" s="413" t="s">
        <v>323</v>
      </c>
      <c r="D439" s="576"/>
      <c r="E439" s="418">
        <v>0</v>
      </c>
      <c r="F439" s="991"/>
      <c r="G439" s="992"/>
    </row>
    <row r="440" spans="2:8" x14ac:dyDescent="0.3">
      <c r="B440" s="558"/>
      <c r="C440" s="563"/>
      <c r="D440" s="576"/>
      <c r="E440" s="623"/>
      <c r="F440" s="991"/>
      <c r="G440" s="992"/>
    </row>
    <row r="441" spans="2:8" ht="15.6" x14ac:dyDescent="0.3">
      <c r="B441" s="614" t="s">
        <v>374</v>
      </c>
      <c r="C441" s="613"/>
      <c r="D441" s="577"/>
      <c r="E441" s="578">
        <f>SUM(E435:E439)</f>
        <v>0</v>
      </c>
      <c r="F441" s="1025"/>
      <c r="G441" s="1026"/>
      <c r="H441" s="101" t="s">
        <v>413</v>
      </c>
    </row>
    <row r="442" spans="2:8" x14ac:dyDescent="0.3">
      <c r="B442" s="1059"/>
      <c r="C442" s="1059"/>
      <c r="D442" s="1059"/>
      <c r="E442" s="1059"/>
      <c r="F442" s="1059"/>
      <c r="G442" s="1059"/>
    </row>
    <row r="443" spans="2:8" ht="21" x14ac:dyDescent="0.4">
      <c r="B443" s="1065" t="s">
        <v>504</v>
      </c>
      <c r="C443" s="1066"/>
      <c r="D443" s="1066"/>
      <c r="E443" s="1066"/>
      <c r="F443" s="1066"/>
      <c r="G443" s="1067"/>
      <c r="H443" s="127"/>
    </row>
    <row r="444" spans="2:8" x14ac:dyDescent="0.3">
      <c r="B444" s="1059"/>
      <c r="C444" s="1059"/>
      <c r="D444" s="1059"/>
      <c r="E444" s="1059"/>
      <c r="F444" s="1059"/>
      <c r="G444" s="1059"/>
    </row>
    <row r="445" spans="2:8" x14ac:dyDescent="0.3">
      <c r="B445" s="1060" t="s">
        <v>453</v>
      </c>
      <c r="C445" s="1061"/>
      <c r="D445" s="1061"/>
      <c r="E445" s="1062"/>
      <c r="F445" s="1063" t="s">
        <v>370</v>
      </c>
      <c r="G445" s="1064"/>
    </row>
    <row r="446" spans="2:8" x14ac:dyDescent="0.3">
      <c r="B446" s="553" t="s">
        <v>452</v>
      </c>
      <c r="C446" s="554"/>
      <c r="D446" s="418">
        <v>0</v>
      </c>
      <c r="E446" s="557">
        <f>D446*12</f>
        <v>0</v>
      </c>
      <c r="F446" s="1015"/>
      <c r="G446" s="1016"/>
    </row>
    <row r="447" spans="2:8" x14ac:dyDescent="0.3">
      <c r="B447" s="553" t="s">
        <v>457</v>
      </c>
      <c r="C447" s="554"/>
      <c r="D447" s="418">
        <v>0</v>
      </c>
      <c r="E447" s="557">
        <f>D447*12</f>
        <v>0</v>
      </c>
      <c r="F447" s="991"/>
      <c r="G447" s="992"/>
    </row>
    <row r="448" spans="2:8" x14ac:dyDescent="0.3">
      <c r="B448" s="1077" t="s">
        <v>285</v>
      </c>
      <c r="C448" s="413" t="s">
        <v>321</v>
      </c>
      <c r="D448" s="576"/>
      <c r="E448" s="418">
        <v>0</v>
      </c>
      <c r="F448" s="991"/>
      <c r="G448" s="992"/>
    </row>
    <row r="449" spans="2:8" x14ac:dyDescent="0.3">
      <c r="B449" s="1077"/>
      <c r="C449" s="413" t="s">
        <v>322</v>
      </c>
      <c r="D449" s="576"/>
      <c r="E449" s="418">
        <v>0</v>
      </c>
      <c r="F449" s="991"/>
      <c r="G449" s="992"/>
    </row>
    <row r="450" spans="2:8" x14ac:dyDescent="0.3">
      <c r="B450" s="1077"/>
      <c r="C450" s="413" t="s">
        <v>323</v>
      </c>
      <c r="D450" s="576"/>
      <c r="E450" s="418">
        <v>0</v>
      </c>
      <c r="F450" s="991"/>
      <c r="G450" s="992"/>
    </row>
    <row r="451" spans="2:8" x14ac:dyDescent="0.3">
      <c r="B451" s="558"/>
      <c r="C451" s="563"/>
      <c r="D451" s="576"/>
      <c r="E451" s="623"/>
      <c r="F451" s="991"/>
      <c r="G451" s="992"/>
    </row>
    <row r="452" spans="2:8" ht="15.6" x14ac:dyDescent="0.3">
      <c r="B452" s="559" t="s">
        <v>454</v>
      </c>
      <c r="C452" s="613"/>
      <c r="D452" s="577"/>
      <c r="E452" s="578">
        <f>SUM(E446:E450)</f>
        <v>0</v>
      </c>
      <c r="F452" s="1025"/>
      <c r="G452" s="1026"/>
      <c r="H452" s="101" t="s">
        <v>413</v>
      </c>
    </row>
    <row r="453" spans="2:8" x14ac:dyDescent="0.3">
      <c r="B453" s="1059"/>
      <c r="C453" s="1059"/>
      <c r="D453" s="1059"/>
      <c r="E453" s="1059"/>
      <c r="F453" s="1059"/>
      <c r="G453" s="1059"/>
    </row>
    <row r="454" spans="2:8" x14ac:dyDescent="0.3">
      <c r="B454" s="1060" t="s">
        <v>455</v>
      </c>
      <c r="C454" s="1061"/>
      <c r="D454" s="1061"/>
      <c r="E454" s="1062"/>
      <c r="F454" s="1063" t="s">
        <v>370</v>
      </c>
      <c r="G454" s="1064"/>
    </row>
    <row r="455" spans="2:8" x14ac:dyDescent="0.3">
      <c r="B455" s="553" t="s">
        <v>456</v>
      </c>
      <c r="C455" s="554"/>
      <c r="D455" s="418">
        <v>0</v>
      </c>
      <c r="E455" s="624">
        <f>D455*12</f>
        <v>0</v>
      </c>
      <c r="F455" s="1015"/>
      <c r="G455" s="1016"/>
    </row>
    <row r="456" spans="2:8" x14ac:dyDescent="0.3">
      <c r="B456" s="553" t="s">
        <v>460</v>
      </c>
      <c r="C456" s="554"/>
      <c r="D456" s="418">
        <v>0</v>
      </c>
      <c r="E456" s="624">
        <f>D456*12</f>
        <v>0</v>
      </c>
      <c r="F456" s="991"/>
      <c r="G456" s="992"/>
    </row>
    <row r="457" spans="2:8" x14ac:dyDescent="0.3">
      <c r="B457" s="553" t="s">
        <v>458</v>
      </c>
      <c r="C457" s="554"/>
      <c r="D457" s="418">
        <v>0</v>
      </c>
      <c r="E457" s="624">
        <f>D457*12</f>
        <v>0</v>
      </c>
      <c r="F457" s="991"/>
      <c r="G457" s="992"/>
    </row>
    <row r="458" spans="2:8" x14ac:dyDescent="0.3">
      <c r="B458" s="1077" t="s">
        <v>285</v>
      </c>
      <c r="C458" s="413" t="s">
        <v>321</v>
      </c>
      <c r="D458" s="576"/>
      <c r="E458" s="414">
        <v>0</v>
      </c>
      <c r="F458" s="991"/>
      <c r="G458" s="992"/>
    </row>
    <row r="459" spans="2:8" x14ac:dyDescent="0.3">
      <c r="B459" s="1077"/>
      <c r="C459" s="413" t="s">
        <v>322</v>
      </c>
      <c r="D459" s="576"/>
      <c r="E459" s="414">
        <v>0</v>
      </c>
      <c r="F459" s="991"/>
      <c r="G459" s="992"/>
    </row>
    <row r="460" spans="2:8" x14ac:dyDescent="0.3">
      <c r="B460" s="1077"/>
      <c r="C460" s="413" t="s">
        <v>323</v>
      </c>
      <c r="D460" s="576"/>
      <c r="E460" s="414">
        <v>0</v>
      </c>
      <c r="F460" s="991"/>
      <c r="G460" s="992"/>
    </row>
    <row r="461" spans="2:8" x14ac:dyDescent="0.3">
      <c r="B461" s="558"/>
      <c r="C461" s="563"/>
      <c r="D461" s="576"/>
      <c r="E461" s="623"/>
      <c r="F461" s="991"/>
      <c r="G461" s="992"/>
    </row>
    <row r="462" spans="2:8" ht="15.6" x14ac:dyDescent="0.3">
      <c r="B462" s="559" t="s">
        <v>459</v>
      </c>
      <c r="C462" s="613"/>
      <c r="D462" s="577"/>
      <c r="E462" s="561">
        <f>SUM(E455:E460)</f>
        <v>0</v>
      </c>
      <c r="F462" s="1025"/>
      <c r="G462" s="1026"/>
      <c r="H462" s="101" t="s">
        <v>413</v>
      </c>
    </row>
    <row r="463" spans="2:8" x14ac:dyDescent="0.3">
      <c r="B463" s="1059"/>
      <c r="C463" s="1059"/>
      <c r="D463" s="1059"/>
      <c r="E463" s="1059"/>
      <c r="F463" s="1059"/>
      <c r="G463" s="1059"/>
    </row>
    <row r="464" spans="2:8" ht="21" x14ac:dyDescent="0.3">
      <c r="B464" s="1065" t="s">
        <v>505</v>
      </c>
      <c r="C464" s="1066"/>
      <c r="D464" s="1066"/>
      <c r="E464" s="1066"/>
      <c r="F464" s="1066"/>
      <c r="G464" s="1067"/>
    </row>
    <row r="465" spans="2:8" x14ac:dyDescent="0.3">
      <c r="B465" s="1099"/>
      <c r="C465" s="1099"/>
      <c r="D465" s="1099"/>
      <c r="E465" s="1099"/>
      <c r="F465" s="1099"/>
      <c r="G465" s="1099"/>
    </row>
    <row r="466" spans="2:8" x14ac:dyDescent="0.3">
      <c r="B466" s="625" t="s">
        <v>384</v>
      </c>
      <c r="C466" s="626"/>
      <c r="D466" s="1107" t="s">
        <v>385</v>
      </c>
      <c r="E466" s="1107"/>
      <c r="F466" s="1107"/>
      <c r="G466" s="1107"/>
    </row>
    <row r="467" spans="2:8" x14ac:dyDescent="0.3">
      <c r="B467" s="553"/>
      <c r="C467" s="554"/>
      <c r="D467" s="627" t="s">
        <v>101</v>
      </c>
      <c r="E467" s="627" t="s">
        <v>102</v>
      </c>
      <c r="F467" s="628" t="s">
        <v>103</v>
      </c>
      <c r="G467" s="628" t="s">
        <v>198</v>
      </c>
    </row>
    <row r="468" spans="2:8" x14ac:dyDescent="0.3">
      <c r="B468" s="553" t="s">
        <v>388</v>
      </c>
      <c r="C468" s="554"/>
      <c r="D468" s="418">
        <v>0</v>
      </c>
      <c r="E468" s="418">
        <v>0</v>
      </c>
      <c r="F468" s="418">
        <v>0</v>
      </c>
      <c r="G468" s="418">
        <v>0</v>
      </c>
    </row>
    <row r="469" spans="2:8" x14ac:dyDescent="0.3">
      <c r="B469" s="553" t="s">
        <v>387</v>
      </c>
      <c r="C469" s="563"/>
      <c r="D469" s="629">
        <f>D468*(General!$C$9)</f>
        <v>0</v>
      </c>
      <c r="E469" s="629">
        <f>E468*(General!$C$9)</f>
        <v>0</v>
      </c>
      <c r="F469" s="629">
        <f>F468*(General!$C$9)</f>
        <v>0</v>
      </c>
      <c r="G469" s="629">
        <f>G468*(General!$C$9)</f>
        <v>0</v>
      </c>
    </row>
    <row r="470" spans="2:8" x14ac:dyDescent="0.3">
      <c r="B470" s="558" t="s">
        <v>379</v>
      </c>
      <c r="C470" s="563"/>
      <c r="D470" s="418">
        <v>0</v>
      </c>
      <c r="E470" s="418">
        <v>0</v>
      </c>
      <c r="F470" s="418">
        <v>0</v>
      </c>
      <c r="G470" s="418">
        <v>0</v>
      </c>
    </row>
    <row r="471" spans="2:8" ht="15.6" x14ac:dyDescent="0.3">
      <c r="B471" s="614" t="s">
        <v>386</v>
      </c>
      <c r="C471" s="613"/>
      <c r="D471" s="578">
        <f>SUM(D468:D470)</f>
        <v>0</v>
      </c>
      <c r="E471" s="578">
        <f t="shared" ref="E471:G471" si="5">SUM(E468:E470)</f>
        <v>0</v>
      </c>
      <c r="F471" s="578">
        <f t="shared" si="5"/>
        <v>0</v>
      </c>
      <c r="G471" s="578">
        <f t="shared" si="5"/>
        <v>0</v>
      </c>
      <c r="H471" s="101" t="s">
        <v>413</v>
      </c>
    </row>
    <row r="472" spans="2:8" x14ac:dyDescent="0.3">
      <c r="B472" s="1059"/>
      <c r="C472" s="1059"/>
      <c r="D472" s="1059"/>
      <c r="E472" s="1059"/>
      <c r="F472" s="1059"/>
      <c r="G472" s="1059"/>
    </row>
    <row r="473" spans="2:8" x14ac:dyDescent="0.3">
      <c r="B473" s="1060" t="s">
        <v>506</v>
      </c>
      <c r="C473" s="1061"/>
      <c r="D473" s="1061"/>
      <c r="E473" s="1062"/>
      <c r="F473" s="1063" t="s">
        <v>370</v>
      </c>
      <c r="G473" s="1064"/>
    </row>
    <row r="474" spans="2:8" x14ac:dyDescent="0.3">
      <c r="B474" s="572" t="s">
        <v>389</v>
      </c>
      <c r="C474" s="573"/>
      <c r="D474" s="574"/>
      <c r="E474" s="575">
        <f>G11+G13+G14</f>
        <v>0</v>
      </c>
      <c r="F474" s="1110"/>
      <c r="G474" s="1111"/>
    </row>
    <row r="475" spans="2:8" ht="26.7" customHeight="1" x14ac:dyDescent="0.3">
      <c r="B475" s="1068" t="s">
        <v>392</v>
      </c>
      <c r="C475" s="1069"/>
      <c r="D475" s="576"/>
      <c r="E475" s="630">
        <v>0</v>
      </c>
      <c r="F475" s="1130"/>
      <c r="G475" s="1131"/>
    </row>
    <row r="476" spans="2:8" x14ac:dyDescent="0.3">
      <c r="B476" s="553" t="s">
        <v>390</v>
      </c>
      <c r="C476" s="563"/>
      <c r="D476" s="576"/>
      <c r="E476" s="624">
        <f>E474*E475</f>
        <v>0</v>
      </c>
      <c r="F476" s="1130"/>
      <c r="G476" s="1131"/>
    </row>
    <row r="477" spans="2:8" x14ac:dyDescent="0.3">
      <c r="B477" s="558" t="s">
        <v>379</v>
      </c>
      <c r="C477" s="442"/>
      <c r="D477" s="576"/>
      <c r="E477" s="418">
        <v>0</v>
      </c>
      <c r="F477" s="1130"/>
      <c r="G477" s="1131"/>
    </row>
    <row r="478" spans="2:8" x14ac:dyDescent="0.3">
      <c r="B478" s="558"/>
      <c r="C478" s="563"/>
      <c r="D478" s="576"/>
      <c r="E478" s="566"/>
      <c r="F478" s="1132"/>
      <c r="G478" s="1131"/>
    </row>
    <row r="479" spans="2:8" ht="15.6" x14ac:dyDescent="0.3">
      <c r="B479" s="559" t="s">
        <v>391</v>
      </c>
      <c r="C479" s="613"/>
      <c r="D479" s="577"/>
      <c r="E479" s="578">
        <f>E476+E477</f>
        <v>0</v>
      </c>
      <c r="F479" s="995"/>
      <c r="G479" s="996"/>
      <c r="H479" s="101" t="s">
        <v>413</v>
      </c>
    </row>
    <row r="480" spans="2:8" ht="16.2" customHeight="1" x14ac:dyDescent="0.3">
      <c r="B480" s="1094"/>
      <c r="C480" s="1094"/>
      <c r="D480" s="1094"/>
      <c r="E480" s="1094"/>
      <c r="F480" s="1094"/>
      <c r="G480" s="1094"/>
      <c r="H480" s="101"/>
    </row>
    <row r="481" spans="2:8" ht="17.25" customHeight="1" x14ac:dyDescent="0.3">
      <c r="B481" s="1060" t="s">
        <v>120</v>
      </c>
      <c r="C481" s="1061"/>
      <c r="D481" s="1061"/>
      <c r="E481" s="1062"/>
      <c r="F481" s="1063" t="s">
        <v>370</v>
      </c>
      <c r="G481" s="1064"/>
      <c r="H481" s="101"/>
    </row>
    <row r="482" spans="2:8" ht="17.25" customHeight="1" x14ac:dyDescent="0.3">
      <c r="B482" s="1117" t="s">
        <v>545</v>
      </c>
      <c r="C482" s="1118"/>
      <c r="D482" s="418">
        <v>0</v>
      </c>
      <c r="E482" s="578">
        <f>D482*12</f>
        <v>0</v>
      </c>
      <c r="F482" s="1106"/>
      <c r="G482" s="1106"/>
      <c r="H482" s="101" t="s">
        <v>413</v>
      </c>
    </row>
    <row r="483" spans="2:8" x14ac:dyDescent="0.3">
      <c r="B483" s="1059"/>
      <c r="C483" s="1059"/>
      <c r="D483" s="1059"/>
      <c r="E483" s="1059"/>
      <c r="F483" s="1059"/>
      <c r="G483" s="1059"/>
    </row>
    <row r="484" spans="2:8" x14ac:dyDescent="0.3">
      <c r="B484" s="1060" t="s">
        <v>121</v>
      </c>
      <c r="C484" s="1061"/>
      <c r="D484" s="1061"/>
      <c r="E484" s="1062"/>
      <c r="F484" s="1063" t="s">
        <v>394</v>
      </c>
      <c r="G484" s="1064"/>
    </row>
    <row r="485" spans="2:8" x14ac:dyDescent="0.3">
      <c r="B485" s="1095" t="s">
        <v>438</v>
      </c>
      <c r="C485" s="1096"/>
      <c r="D485" s="1097"/>
      <c r="E485" s="414">
        <v>0</v>
      </c>
      <c r="F485" s="993"/>
      <c r="G485" s="994"/>
    </row>
    <row r="486" spans="2:8" x14ac:dyDescent="0.3">
      <c r="B486" s="1095" t="s">
        <v>439</v>
      </c>
      <c r="C486" s="1096"/>
      <c r="D486" s="1097"/>
      <c r="E486" s="414">
        <v>0</v>
      </c>
      <c r="F486" s="982"/>
      <c r="G486" s="983"/>
    </row>
    <row r="487" spans="2:8" x14ac:dyDescent="0.3">
      <c r="B487" s="1095" t="s">
        <v>440</v>
      </c>
      <c r="C487" s="1096"/>
      <c r="D487" s="1097"/>
      <c r="E487" s="414">
        <v>0</v>
      </c>
      <c r="F487" s="982"/>
      <c r="G487" s="983"/>
    </row>
    <row r="488" spans="2:8" x14ac:dyDescent="0.3">
      <c r="B488" s="1095" t="s">
        <v>441</v>
      </c>
      <c r="C488" s="1096"/>
      <c r="D488" s="1097"/>
      <c r="E488" s="414">
        <v>0</v>
      </c>
      <c r="F488" s="982"/>
      <c r="G488" s="983"/>
    </row>
    <row r="489" spans="2:8" x14ac:dyDescent="0.3">
      <c r="B489" s="1095" t="s">
        <v>442</v>
      </c>
      <c r="C489" s="1096"/>
      <c r="D489" s="1097"/>
      <c r="E489" s="414">
        <v>0</v>
      </c>
      <c r="F489" s="982"/>
      <c r="G489" s="983"/>
    </row>
    <row r="490" spans="2:8" x14ac:dyDescent="0.3">
      <c r="B490" s="553"/>
      <c r="C490" s="554"/>
      <c r="D490" s="554"/>
      <c r="E490" s="555"/>
      <c r="F490" s="982"/>
      <c r="G490" s="983"/>
    </row>
    <row r="491" spans="2:8" ht="15.6" x14ac:dyDescent="0.3">
      <c r="B491" s="559" t="s">
        <v>443</v>
      </c>
      <c r="C491" s="560"/>
      <c r="D491" s="560"/>
      <c r="E491" s="561">
        <f>SUM(E485:E489)</f>
        <v>0</v>
      </c>
      <c r="F491" s="1002"/>
      <c r="G491" s="1003"/>
      <c r="H491" s="101" t="s">
        <v>413</v>
      </c>
    </row>
    <row r="492" spans="2:8" x14ac:dyDescent="0.3">
      <c r="B492" s="1059"/>
      <c r="C492" s="1059"/>
      <c r="D492" s="1059"/>
      <c r="E492" s="1059"/>
      <c r="F492" s="1059"/>
      <c r="G492" s="1059"/>
    </row>
    <row r="493" spans="2:8" x14ac:dyDescent="0.3">
      <c r="B493" s="1060" t="s">
        <v>437</v>
      </c>
      <c r="C493" s="1061"/>
      <c r="D493" s="1061"/>
      <c r="E493" s="1062"/>
      <c r="F493" s="1063" t="s">
        <v>394</v>
      </c>
      <c r="G493" s="1064"/>
    </row>
    <row r="494" spans="2:8" x14ac:dyDescent="0.3">
      <c r="B494" s="1095" t="s">
        <v>438</v>
      </c>
      <c r="C494" s="1096"/>
      <c r="D494" s="1097"/>
      <c r="E494" s="414">
        <v>0</v>
      </c>
      <c r="F494" s="993"/>
      <c r="G494" s="994"/>
    </row>
    <row r="495" spans="2:8" x14ac:dyDescent="0.3">
      <c r="B495" s="1095" t="s">
        <v>439</v>
      </c>
      <c r="C495" s="1096"/>
      <c r="D495" s="1097"/>
      <c r="E495" s="414">
        <v>0</v>
      </c>
      <c r="F495" s="982"/>
      <c r="G495" s="983"/>
    </row>
    <row r="496" spans="2:8" x14ac:dyDescent="0.3">
      <c r="B496" s="1095" t="s">
        <v>440</v>
      </c>
      <c r="C496" s="1096"/>
      <c r="D496" s="1097"/>
      <c r="E496" s="414">
        <v>0</v>
      </c>
      <c r="F496" s="982"/>
      <c r="G496" s="983"/>
    </row>
    <row r="497" spans="2:8" x14ac:dyDescent="0.3">
      <c r="B497" s="1095" t="s">
        <v>441</v>
      </c>
      <c r="C497" s="1096"/>
      <c r="D497" s="1097"/>
      <c r="E497" s="414">
        <v>0</v>
      </c>
      <c r="F497" s="982"/>
      <c r="G497" s="983"/>
    </row>
    <row r="498" spans="2:8" x14ac:dyDescent="0.3">
      <c r="B498" s="1095" t="s">
        <v>442</v>
      </c>
      <c r="C498" s="1096"/>
      <c r="D498" s="1097"/>
      <c r="E498" s="414">
        <v>0</v>
      </c>
      <c r="F498" s="982"/>
      <c r="G498" s="983"/>
    </row>
    <row r="499" spans="2:8" x14ac:dyDescent="0.3">
      <c r="B499" s="553"/>
      <c r="C499" s="554"/>
      <c r="D499" s="554"/>
      <c r="E499" s="555"/>
      <c r="F499" s="982"/>
      <c r="G499" s="983"/>
    </row>
    <row r="500" spans="2:8" ht="15.6" x14ac:dyDescent="0.3">
      <c r="B500" s="559" t="s">
        <v>461</v>
      </c>
      <c r="C500" s="560"/>
      <c r="D500" s="560"/>
      <c r="E500" s="561">
        <f>SUM(E494:E498)</f>
        <v>0</v>
      </c>
      <c r="F500" s="1002"/>
      <c r="G500" s="1003"/>
      <c r="H500" s="101" t="s">
        <v>413</v>
      </c>
    </row>
    <row r="501" spans="2:8" x14ac:dyDescent="0.3">
      <c r="B501" s="1129"/>
      <c r="C501" s="1129"/>
      <c r="D501" s="1129"/>
      <c r="E501" s="1129"/>
      <c r="F501" s="1129"/>
      <c r="G501" s="1129"/>
    </row>
    <row r="502" spans="2:8" x14ac:dyDescent="0.3">
      <c r="B502" s="1060" t="s">
        <v>546</v>
      </c>
      <c r="C502" s="1061"/>
      <c r="D502" s="1061"/>
      <c r="E502" s="1062"/>
      <c r="F502" s="1063" t="s">
        <v>370</v>
      </c>
      <c r="G502" s="1064"/>
    </row>
    <row r="503" spans="2:8" ht="15.6" x14ac:dyDescent="0.3">
      <c r="B503" s="1117" t="s">
        <v>545</v>
      </c>
      <c r="C503" s="1118"/>
      <c r="D503" s="418">
        <v>0</v>
      </c>
      <c r="E503" s="578">
        <f>D503*12</f>
        <v>0</v>
      </c>
      <c r="F503" s="1119"/>
      <c r="G503" s="1119"/>
      <c r="H503" s="101" t="s">
        <v>413</v>
      </c>
    </row>
  </sheetData>
  <sheetProtection password="CDAC" sheet="1" objects="1" scenarios="1" insertRows="0" deleteRows="0"/>
  <mergeCells count="573">
    <mergeCell ref="B497:D497"/>
    <mergeCell ref="B498:D498"/>
    <mergeCell ref="B484:E484"/>
    <mergeCell ref="F488:G488"/>
    <mergeCell ref="F500:G500"/>
    <mergeCell ref="B501:G501"/>
    <mergeCell ref="B502:E502"/>
    <mergeCell ref="F502:G502"/>
    <mergeCell ref="B503:C503"/>
    <mergeCell ref="F503:G503"/>
    <mergeCell ref="F499:G499"/>
    <mergeCell ref="F493:G493"/>
    <mergeCell ref="F494:G494"/>
    <mergeCell ref="F495:G495"/>
    <mergeCell ref="F496:G496"/>
    <mergeCell ref="F498:G498"/>
    <mergeCell ref="B493:E493"/>
    <mergeCell ref="F497:G497"/>
    <mergeCell ref="B485:D485"/>
    <mergeCell ref="B486:D486"/>
    <mergeCell ref="B487:D487"/>
    <mergeCell ref="B488:D488"/>
    <mergeCell ref="B489:D489"/>
    <mergeCell ref="B494:D494"/>
    <mergeCell ref="B495:D495"/>
    <mergeCell ref="B496:D496"/>
    <mergeCell ref="B492:G492"/>
    <mergeCell ref="F478:G478"/>
    <mergeCell ref="F481:G481"/>
    <mergeCell ref="F473:G473"/>
    <mergeCell ref="F474:G474"/>
    <mergeCell ref="F475:G475"/>
    <mergeCell ref="F477:G477"/>
    <mergeCell ref="F491:G491"/>
    <mergeCell ref="B472:G472"/>
    <mergeCell ref="B473:E473"/>
    <mergeCell ref="B475:C475"/>
    <mergeCell ref="F476:G476"/>
    <mergeCell ref="F479:G479"/>
    <mergeCell ref="B480:G480"/>
    <mergeCell ref="B481:E481"/>
    <mergeCell ref="F489:G489"/>
    <mergeCell ref="F490:G490"/>
    <mergeCell ref="F482:G482"/>
    <mergeCell ref="F484:G484"/>
    <mergeCell ref="F485:G485"/>
    <mergeCell ref="F486:G486"/>
    <mergeCell ref="F487:G487"/>
    <mergeCell ref="B482:C482"/>
    <mergeCell ref="B483:G483"/>
    <mergeCell ref="B465:G465"/>
    <mergeCell ref="D466:G466"/>
    <mergeCell ref="F452:G452"/>
    <mergeCell ref="F454:G454"/>
    <mergeCell ref="F455:G455"/>
    <mergeCell ref="F456:G456"/>
    <mergeCell ref="F447:G447"/>
    <mergeCell ref="F448:G448"/>
    <mergeCell ref="F450:G450"/>
    <mergeCell ref="F451:G451"/>
    <mergeCell ref="B448:B450"/>
    <mergeCell ref="F449:G449"/>
    <mergeCell ref="B453:G453"/>
    <mergeCell ref="B454:E454"/>
    <mergeCell ref="F457:G457"/>
    <mergeCell ref="F458:G458"/>
    <mergeCell ref="B458:B460"/>
    <mergeCell ref="F459:G459"/>
    <mergeCell ref="F460:G460"/>
    <mergeCell ref="F461:G461"/>
    <mergeCell ref="F462:G462"/>
    <mergeCell ref="B463:G463"/>
    <mergeCell ref="B464:G464"/>
    <mergeCell ref="F435:G435"/>
    <mergeCell ref="F427:G427"/>
    <mergeCell ref="F428:G428"/>
    <mergeCell ref="F430:G430"/>
    <mergeCell ref="B428:B430"/>
    <mergeCell ref="F429:G429"/>
    <mergeCell ref="F445:G445"/>
    <mergeCell ref="F446:G446"/>
    <mergeCell ref="F436:G436"/>
    <mergeCell ref="F437:G437"/>
    <mergeCell ref="F441:G441"/>
    <mergeCell ref="B437:B439"/>
    <mergeCell ref="F438:G438"/>
    <mergeCell ref="F439:G439"/>
    <mergeCell ref="F440:G440"/>
    <mergeCell ref="B442:G442"/>
    <mergeCell ref="B443:G443"/>
    <mergeCell ref="B444:G444"/>
    <mergeCell ref="B445:E445"/>
    <mergeCell ref="J431:K431"/>
    <mergeCell ref="B433:G433"/>
    <mergeCell ref="B434:E434"/>
    <mergeCell ref="F420:G420"/>
    <mergeCell ref="F421:G421"/>
    <mergeCell ref="F422:G422"/>
    <mergeCell ref="F423:G423"/>
    <mergeCell ref="F424:G424"/>
    <mergeCell ref="F425:G425"/>
    <mergeCell ref="F426:G426"/>
    <mergeCell ref="F431:G431"/>
    <mergeCell ref="F432:G432"/>
    <mergeCell ref="F434:G434"/>
    <mergeCell ref="F416:G416"/>
    <mergeCell ref="F417:G417"/>
    <mergeCell ref="F419:G419"/>
    <mergeCell ref="B418:G418"/>
    <mergeCell ref="B419:E419"/>
    <mergeCell ref="B420:C420"/>
    <mergeCell ref="B421:C421"/>
    <mergeCell ref="F410:G410"/>
    <mergeCell ref="F411:G411"/>
    <mergeCell ref="F412:G412"/>
    <mergeCell ref="F413:G413"/>
    <mergeCell ref="F415:G415"/>
    <mergeCell ref="F406:G406"/>
    <mergeCell ref="F407:G407"/>
    <mergeCell ref="F409:G409"/>
    <mergeCell ref="B408:G408"/>
    <mergeCell ref="B409:E409"/>
    <mergeCell ref="B410:C410"/>
    <mergeCell ref="B411:C411"/>
    <mergeCell ref="F414:G414"/>
    <mergeCell ref="F400:G400"/>
    <mergeCell ref="F401:G401"/>
    <mergeCell ref="F402:G402"/>
    <mergeCell ref="F403:G403"/>
    <mergeCell ref="F405:G405"/>
    <mergeCell ref="B413:B415"/>
    <mergeCell ref="F396:G396"/>
    <mergeCell ref="F397:G397"/>
    <mergeCell ref="F399:G399"/>
    <mergeCell ref="B398:G398"/>
    <mergeCell ref="B399:E399"/>
    <mergeCell ref="B400:C400"/>
    <mergeCell ref="B401:C401"/>
    <mergeCell ref="F404:G404"/>
    <mergeCell ref="F390:G390"/>
    <mergeCell ref="F391:G391"/>
    <mergeCell ref="F392:G392"/>
    <mergeCell ref="F393:G393"/>
    <mergeCell ref="F395:G395"/>
    <mergeCell ref="B393:B395"/>
    <mergeCell ref="B403:B405"/>
    <mergeCell ref="F384:G384"/>
    <mergeCell ref="F385:G385"/>
    <mergeCell ref="F386:G386"/>
    <mergeCell ref="F387:G387"/>
    <mergeCell ref="F388:G388"/>
    <mergeCell ref="F389:G389"/>
    <mergeCell ref="F394:G394"/>
    <mergeCell ref="F379:G379"/>
    <mergeCell ref="F380:G380"/>
    <mergeCell ref="F381:G381"/>
    <mergeCell ref="F383:G383"/>
    <mergeCell ref="F373:G373"/>
    <mergeCell ref="F374:G374"/>
    <mergeCell ref="B359:E359"/>
    <mergeCell ref="F375:G375"/>
    <mergeCell ref="F376:G376"/>
    <mergeCell ref="F377:G377"/>
    <mergeCell ref="F378:G378"/>
    <mergeCell ref="B382:G382"/>
    <mergeCell ref="B383:E383"/>
    <mergeCell ref="F367:G367"/>
    <mergeCell ref="F369:G369"/>
    <mergeCell ref="F370:G370"/>
    <mergeCell ref="F371:G371"/>
    <mergeCell ref="F372:G372"/>
    <mergeCell ref="B377:B379"/>
    <mergeCell ref="B369:E369"/>
    <mergeCell ref="B351:C351"/>
    <mergeCell ref="B353:B355"/>
    <mergeCell ref="F362:G362"/>
    <mergeCell ref="F363:G363"/>
    <mergeCell ref="F365:G365"/>
    <mergeCell ref="F366:G366"/>
    <mergeCell ref="F364:G364"/>
    <mergeCell ref="B368:G368"/>
    <mergeCell ref="F344:G344"/>
    <mergeCell ref="F350:G350"/>
    <mergeCell ref="F351:G351"/>
    <mergeCell ref="F352:G352"/>
    <mergeCell ref="F353:G353"/>
    <mergeCell ref="F355:G355"/>
    <mergeCell ref="B350:E350"/>
    <mergeCell ref="F354:G354"/>
    <mergeCell ref="B358:G358"/>
    <mergeCell ref="F356:G356"/>
    <mergeCell ref="F357:G357"/>
    <mergeCell ref="F359:G359"/>
    <mergeCell ref="F360:G360"/>
    <mergeCell ref="F361:G361"/>
    <mergeCell ref="B363:B365"/>
    <mergeCell ref="B339:C339"/>
    <mergeCell ref="B341:C341"/>
    <mergeCell ref="F345:G345"/>
    <mergeCell ref="B349:G349"/>
    <mergeCell ref="F335:G335"/>
    <mergeCell ref="F337:G337"/>
    <mergeCell ref="F338:G338"/>
    <mergeCell ref="F331:G331"/>
    <mergeCell ref="F333:G333"/>
    <mergeCell ref="F334:G334"/>
    <mergeCell ref="F332:G332"/>
    <mergeCell ref="B336:G336"/>
    <mergeCell ref="B337:E337"/>
    <mergeCell ref="B338:C338"/>
    <mergeCell ref="B331:B333"/>
    <mergeCell ref="B344:B346"/>
    <mergeCell ref="F346:G346"/>
    <mergeCell ref="F347:G347"/>
    <mergeCell ref="F348:G348"/>
    <mergeCell ref="F339:G339"/>
    <mergeCell ref="F340:G340"/>
    <mergeCell ref="F341:G341"/>
    <mergeCell ref="F342:G342"/>
    <mergeCell ref="F343:G343"/>
    <mergeCell ref="F298:G298"/>
    <mergeCell ref="F293:G293"/>
    <mergeCell ref="F294:G294"/>
    <mergeCell ref="F295:G295"/>
    <mergeCell ref="F296:G296"/>
    <mergeCell ref="F297:G297"/>
    <mergeCell ref="F328:G328"/>
    <mergeCell ref="F329:G329"/>
    <mergeCell ref="F330:G330"/>
    <mergeCell ref="F319:G319"/>
    <mergeCell ref="F320:G320"/>
    <mergeCell ref="F324:G324"/>
    <mergeCell ref="F321:G321"/>
    <mergeCell ref="F322:G322"/>
    <mergeCell ref="F323:G323"/>
    <mergeCell ref="B325:G325"/>
    <mergeCell ref="B326:G326"/>
    <mergeCell ref="B327:G327"/>
    <mergeCell ref="B328:E328"/>
    <mergeCell ref="B319:B322"/>
    <mergeCell ref="F316:G316"/>
    <mergeCell ref="F317:G317"/>
    <mergeCell ref="F318:G318"/>
    <mergeCell ref="F299:G299"/>
    <mergeCell ref="F300:G300"/>
    <mergeCell ref="F301:G301"/>
    <mergeCell ref="B302:G302"/>
    <mergeCell ref="B303:G303"/>
    <mergeCell ref="B304:G304"/>
    <mergeCell ref="B313:G313"/>
    <mergeCell ref="B314:G314"/>
    <mergeCell ref="B315:G315"/>
    <mergeCell ref="B316:E316"/>
    <mergeCell ref="F278:G278"/>
    <mergeCell ref="F279:G279"/>
    <mergeCell ref="F280:G280"/>
    <mergeCell ref="F282:G282"/>
    <mergeCell ref="F283:G283"/>
    <mergeCell ref="F284:G284"/>
    <mergeCell ref="F290:G290"/>
    <mergeCell ref="F291:G291"/>
    <mergeCell ref="F292:G292"/>
    <mergeCell ref="F287:G287"/>
    <mergeCell ref="F288:G288"/>
    <mergeCell ref="F289:G289"/>
    <mergeCell ref="F281:G281"/>
    <mergeCell ref="F285:G285"/>
    <mergeCell ref="F286:G286"/>
    <mergeCell ref="F272:G272"/>
    <mergeCell ref="F273:G273"/>
    <mergeCell ref="F274:G274"/>
    <mergeCell ref="F275:G275"/>
    <mergeCell ref="F276:G276"/>
    <mergeCell ref="F277:G277"/>
    <mergeCell ref="F257:G257"/>
    <mergeCell ref="F258:G258"/>
    <mergeCell ref="F259:G259"/>
    <mergeCell ref="F260:G260"/>
    <mergeCell ref="F266:G266"/>
    <mergeCell ref="F267:G267"/>
    <mergeCell ref="F269:G269"/>
    <mergeCell ref="F270:G270"/>
    <mergeCell ref="F271:G271"/>
    <mergeCell ref="F261:G261"/>
    <mergeCell ref="F262:G262"/>
    <mergeCell ref="F263:G263"/>
    <mergeCell ref="F265:G265"/>
    <mergeCell ref="F264:G264"/>
    <mergeCell ref="B268:G268"/>
    <mergeCell ref="B269:E269"/>
    <mergeCell ref="F249:G249"/>
    <mergeCell ref="F250:G250"/>
    <mergeCell ref="B252:G252"/>
    <mergeCell ref="F253:G253"/>
    <mergeCell ref="F254:G254"/>
    <mergeCell ref="F251:G251"/>
    <mergeCell ref="B253:E253"/>
    <mergeCell ref="B256:G256"/>
    <mergeCell ref="F248:G248"/>
    <mergeCell ref="F233:G233"/>
    <mergeCell ref="F234:G234"/>
    <mergeCell ref="F235:G235"/>
    <mergeCell ref="F236:G236"/>
    <mergeCell ref="F237:G237"/>
    <mergeCell ref="F225:G225"/>
    <mergeCell ref="F226:G226"/>
    <mergeCell ref="F229:G229"/>
    <mergeCell ref="F230:G230"/>
    <mergeCell ref="F227:G227"/>
    <mergeCell ref="F228:G228"/>
    <mergeCell ref="B232:G232"/>
    <mergeCell ref="F243:G243"/>
    <mergeCell ref="F244:G244"/>
    <mergeCell ref="F245:G245"/>
    <mergeCell ref="F246:G246"/>
    <mergeCell ref="F247:G247"/>
    <mergeCell ref="F239:G239"/>
    <mergeCell ref="F240:G240"/>
    <mergeCell ref="F241:G241"/>
    <mergeCell ref="F238:G238"/>
    <mergeCell ref="B242:G242"/>
    <mergeCell ref="B243:E243"/>
    <mergeCell ref="B224:G224"/>
    <mergeCell ref="F206:G206"/>
    <mergeCell ref="F208:G208"/>
    <mergeCell ref="F210:G210"/>
    <mergeCell ref="F211:G211"/>
    <mergeCell ref="F201:G201"/>
    <mergeCell ref="F202:G202"/>
    <mergeCell ref="F204:G204"/>
    <mergeCell ref="F203:G203"/>
    <mergeCell ref="F205:G205"/>
    <mergeCell ref="B207:G207"/>
    <mergeCell ref="B208:E208"/>
    <mergeCell ref="B209:G209"/>
    <mergeCell ref="F218:G218"/>
    <mergeCell ref="F221:G221"/>
    <mergeCell ref="F222:G222"/>
    <mergeCell ref="F212:G212"/>
    <mergeCell ref="F213:G213"/>
    <mergeCell ref="F214:G214"/>
    <mergeCell ref="F215:G215"/>
    <mergeCell ref="F216:G216"/>
    <mergeCell ref="F217:G217"/>
    <mergeCell ref="F219:G219"/>
    <mergeCell ref="F220:G220"/>
    <mergeCell ref="F199:G199"/>
    <mergeCell ref="F200:G200"/>
    <mergeCell ref="B191:C191"/>
    <mergeCell ref="F191:G191"/>
    <mergeCell ref="F193:G193"/>
    <mergeCell ref="F194:G194"/>
    <mergeCell ref="F192:G192"/>
    <mergeCell ref="B195:C195"/>
    <mergeCell ref="B196:G196"/>
    <mergeCell ref="B197:E197"/>
    <mergeCell ref="F190:G190"/>
    <mergeCell ref="F182:G182"/>
    <mergeCell ref="F183:G183"/>
    <mergeCell ref="F184:G184"/>
    <mergeCell ref="B185:C185"/>
    <mergeCell ref="F185:G185"/>
    <mergeCell ref="F195:G195"/>
    <mergeCell ref="F197:G197"/>
    <mergeCell ref="F198:G198"/>
    <mergeCell ref="B181:E181"/>
    <mergeCell ref="B189:C189"/>
    <mergeCell ref="F178:G178"/>
    <mergeCell ref="F179:G179"/>
    <mergeCell ref="F172:G172"/>
    <mergeCell ref="F173:G173"/>
    <mergeCell ref="F174:G174"/>
    <mergeCell ref="F171:G171"/>
    <mergeCell ref="B174:C174"/>
    <mergeCell ref="B175:G175"/>
    <mergeCell ref="B176:E176"/>
    <mergeCell ref="F176:G176"/>
    <mergeCell ref="B177:C177"/>
    <mergeCell ref="F177:G177"/>
    <mergeCell ref="B179:C179"/>
    <mergeCell ref="F186:G186"/>
    <mergeCell ref="F187:G187"/>
    <mergeCell ref="F188:G188"/>
    <mergeCell ref="F189:G189"/>
    <mergeCell ref="F180:G180"/>
    <mergeCell ref="F181:G181"/>
    <mergeCell ref="F167:G167"/>
    <mergeCell ref="F168:G168"/>
    <mergeCell ref="F169:G169"/>
    <mergeCell ref="B170:C170"/>
    <mergeCell ref="F170:G170"/>
    <mergeCell ref="F163:G163"/>
    <mergeCell ref="F161:G161"/>
    <mergeCell ref="F162:G162"/>
    <mergeCell ref="B164:G164"/>
    <mergeCell ref="B165:G165"/>
    <mergeCell ref="B166:G166"/>
    <mergeCell ref="B167:E167"/>
    <mergeCell ref="B161:D161"/>
    <mergeCell ref="F160:G160"/>
    <mergeCell ref="F145:G145"/>
    <mergeCell ref="F146:G146"/>
    <mergeCell ref="F147:G147"/>
    <mergeCell ref="F148:G148"/>
    <mergeCell ref="F149:G149"/>
    <mergeCell ref="F141:G141"/>
    <mergeCell ref="F142:G142"/>
    <mergeCell ref="F143:G143"/>
    <mergeCell ref="F156:G156"/>
    <mergeCell ref="F157:G157"/>
    <mergeCell ref="F158:G158"/>
    <mergeCell ref="F159:G159"/>
    <mergeCell ref="F150:G150"/>
    <mergeCell ref="F152:G152"/>
    <mergeCell ref="F153:G153"/>
    <mergeCell ref="F154:G154"/>
    <mergeCell ref="F151:G151"/>
    <mergeCell ref="B155:G155"/>
    <mergeCell ref="B156:E156"/>
    <mergeCell ref="B157:D157"/>
    <mergeCell ref="B158:D158"/>
    <mergeCell ref="B159:D159"/>
    <mergeCell ref="B160:D160"/>
    <mergeCell ref="F140:G140"/>
    <mergeCell ref="B144:G144"/>
    <mergeCell ref="B145:E145"/>
    <mergeCell ref="B146:C146"/>
    <mergeCell ref="F135:G135"/>
    <mergeCell ref="F136:G136"/>
    <mergeCell ref="F138:G138"/>
    <mergeCell ref="F139:G139"/>
    <mergeCell ref="F129:G129"/>
    <mergeCell ref="F131:G131"/>
    <mergeCell ref="F132:G132"/>
    <mergeCell ref="F134:G134"/>
    <mergeCell ref="B130:G130"/>
    <mergeCell ref="B131:E131"/>
    <mergeCell ref="B132:C132"/>
    <mergeCell ref="F133:G133"/>
    <mergeCell ref="B137:G137"/>
    <mergeCell ref="B138:E138"/>
    <mergeCell ref="B139:C139"/>
    <mergeCell ref="F125:G125"/>
    <mergeCell ref="F127:G127"/>
    <mergeCell ref="F128:G128"/>
    <mergeCell ref="F120:G120"/>
    <mergeCell ref="F121:G121"/>
    <mergeCell ref="F122:G122"/>
    <mergeCell ref="F124:G124"/>
    <mergeCell ref="B123:G123"/>
    <mergeCell ref="B124:E124"/>
    <mergeCell ref="F126:G126"/>
    <mergeCell ref="F119:G119"/>
    <mergeCell ref="C103:F103"/>
    <mergeCell ref="C104:F104"/>
    <mergeCell ref="C105:F105"/>
    <mergeCell ref="C107:F107"/>
    <mergeCell ref="C99:F99"/>
    <mergeCell ref="C102:F102"/>
    <mergeCell ref="C97:F97"/>
    <mergeCell ref="B98:F98"/>
    <mergeCell ref="B100:F100"/>
    <mergeCell ref="C101:G101"/>
    <mergeCell ref="C106:F106"/>
    <mergeCell ref="C108:F108"/>
    <mergeCell ref="F115:G115"/>
    <mergeCell ref="F116:G116"/>
    <mergeCell ref="F117:G117"/>
    <mergeCell ref="F118:G118"/>
    <mergeCell ref="B110:G110"/>
    <mergeCell ref="C109:F109"/>
    <mergeCell ref="C111:F111"/>
    <mergeCell ref="B112:G112"/>
    <mergeCell ref="B113:G113"/>
    <mergeCell ref="B114:G114"/>
    <mergeCell ref="B115:E115"/>
    <mergeCell ref="C91:F91"/>
    <mergeCell ref="C95:F95"/>
    <mergeCell ref="B96:F96"/>
    <mergeCell ref="C85:G85"/>
    <mergeCell ref="C86:F86"/>
    <mergeCell ref="C87:F87"/>
    <mergeCell ref="C88:F88"/>
    <mergeCell ref="C89:F89"/>
    <mergeCell ref="C90:F90"/>
    <mergeCell ref="B92:G92"/>
    <mergeCell ref="C93:G93"/>
    <mergeCell ref="C94:F94"/>
    <mergeCell ref="C79:F79"/>
    <mergeCell ref="C80:F80"/>
    <mergeCell ref="C81:F81"/>
    <mergeCell ref="C82:F82"/>
    <mergeCell ref="C83:F83"/>
    <mergeCell ref="B84:F84"/>
    <mergeCell ref="C73:F73"/>
    <mergeCell ref="C74:F74"/>
    <mergeCell ref="C75:F75"/>
    <mergeCell ref="C76:F76"/>
    <mergeCell ref="B77:F77"/>
    <mergeCell ref="C78:G78"/>
    <mergeCell ref="C67:F67"/>
    <mergeCell ref="C68:F68"/>
    <mergeCell ref="C69:F69"/>
    <mergeCell ref="B70:F70"/>
    <mergeCell ref="C71:G71"/>
    <mergeCell ref="C72:F72"/>
    <mergeCell ref="C61:F61"/>
    <mergeCell ref="C62:F62"/>
    <mergeCell ref="C63:F63"/>
    <mergeCell ref="C64:F64"/>
    <mergeCell ref="C65:F65"/>
    <mergeCell ref="C66:F66"/>
    <mergeCell ref="C55:F55"/>
    <mergeCell ref="C56:F56"/>
    <mergeCell ref="C57:F57"/>
    <mergeCell ref="C58:F58"/>
    <mergeCell ref="C59:F59"/>
    <mergeCell ref="C60:F60"/>
    <mergeCell ref="C49:F49"/>
    <mergeCell ref="C50:F50"/>
    <mergeCell ref="B51:F51"/>
    <mergeCell ref="C52:G52"/>
    <mergeCell ref="C53:F53"/>
    <mergeCell ref="C54:F54"/>
    <mergeCell ref="C43:G43"/>
    <mergeCell ref="C44:F44"/>
    <mergeCell ref="C45:F45"/>
    <mergeCell ref="C46:F46"/>
    <mergeCell ref="C47:F47"/>
    <mergeCell ref="C48:F48"/>
    <mergeCell ref="C37:F37"/>
    <mergeCell ref="C38:F38"/>
    <mergeCell ref="C39:F39"/>
    <mergeCell ref="C40:F40"/>
    <mergeCell ref="C41:F41"/>
    <mergeCell ref="B42:F42"/>
    <mergeCell ref="C31:F31"/>
    <mergeCell ref="C32:F32"/>
    <mergeCell ref="C33:F33"/>
    <mergeCell ref="C34:F34"/>
    <mergeCell ref="B35:F35"/>
    <mergeCell ref="C36:G36"/>
    <mergeCell ref="C25:F25"/>
    <mergeCell ref="C26:F26"/>
    <mergeCell ref="C27:F27"/>
    <mergeCell ref="C28:F28"/>
    <mergeCell ref="C29:F29"/>
    <mergeCell ref="C30:F30"/>
    <mergeCell ref="C19:F19"/>
    <mergeCell ref="C20:F20"/>
    <mergeCell ref="B21:F21"/>
    <mergeCell ref="B22:G22"/>
    <mergeCell ref="C23:G23"/>
    <mergeCell ref="C24:F24"/>
    <mergeCell ref="C13:F13"/>
    <mergeCell ref="C14:F14"/>
    <mergeCell ref="C15:F15"/>
    <mergeCell ref="C16:F16"/>
    <mergeCell ref="C17:F17"/>
    <mergeCell ref="C18:F18"/>
    <mergeCell ref="C7:F7"/>
    <mergeCell ref="B8:G8"/>
    <mergeCell ref="C9:F9"/>
    <mergeCell ref="C10:F10"/>
    <mergeCell ref="C11:F11"/>
    <mergeCell ref="C12:F12"/>
    <mergeCell ref="B2:G2"/>
    <mergeCell ref="B3:C3"/>
    <mergeCell ref="F3:G3"/>
    <mergeCell ref="F4:G4"/>
    <mergeCell ref="F5:G5"/>
    <mergeCell ref="B6:C6"/>
    <mergeCell ref="F6:G6"/>
  </mergeCells>
  <dataValidations count="1">
    <dataValidation type="whole" errorStyle="warning" operator="lessThanOrEqual" allowBlank="1" showErrorMessage="1" errorTitle="Vacancy Loss" error="this amount is typically listed as a negative value" sqref="G10">
      <formula1>0</formula1>
    </dataValidation>
  </dataValidations>
  <hyperlinks>
    <hyperlink ref="H29" location="'Other 2'!E206" display="Details"/>
    <hyperlink ref="H9" location="'Other 2'!E122" display="Details"/>
    <hyperlink ref="H122" location="'Other 2'!G9" display="Return to Budget"/>
    <hyperlink ref="H129" location="'Other 2'!G10" display="Return to Budget"/>
    <hyperlink ref="H13:H16" location="'AMP 1'!E145" display="Details"/>
    <hyperlink ref="H13" location="'Other 2'!E136" display="Details"/>
    <hyperlink ref="H14" location="'Other 2'!E143" display="Details"/>
    <hyperlink ref="H16" location="'Other 2'!E154" display="Details"/>
    <hyperlink ref="H19" location="'Other 2'!E163" display="Details"/>
    <hyperlink ref="H10" location="'Other 2'!E129" display="Details"/>
    <hyperlink ref="H26" location="'Other 2'!E174" display="Details"/>
    <hyperlink ref="H27" location="'Other 2'!E189" display="Details"/>
    <hyperlink ref="H28" location="'Other 2'!E195" display="Details"/>
    <hyperlink ref="H30" location="'Other 2'!E241" display="Details"/>
    <hyperlink ref="H31" location="'Other 2'!E251" display="Details"/>
    <hyperlink ref="H32" location="'Other 2'!E267" display="Details"/>
    <hyperlink ref="H33" location="'Other 2'!E301" display="Details"/>
    <hyperlink ref="H136" location="'Other 2'!G13" display="Return to Budget"/>
    <hyperlink ref="H143" location="'Other 2'!G14" display="Return to Budget"/>
    <hyperlink ref="H154" location="'Other 2'!G16" display="Return to Budget"/>
    <hyperlink ref="H163" location="'Other 2'!G19" display="Return to Budget"/>
    <hyperlink ref="H174" location="'Other 2'!G26" display="Return to Budget"/>
    <hyperlink ref="H195" location="'Other 2'!G28" display="Return to Budget"/>
    <hyperlink ref="H206" location="'Other 2'!G29" display="Return to Budget"/>
    <hyperlink ref="H241" location="'Other 2'!G30" display="Return to Budget"/>
    <hyperlink ref="H251" location="'Other 2'!G31" display="Return to Budget"/>
    <hyperlink ref="H267" location="'Other 2'!G32" display="Return to Budget"/>
    <hyperlink ref="H301" location="'Other 2'!G33" display="Return to Budget"/>
    <hyperlink ref="H324" location="'Other 2'!G55" display="Return to Budget"/>
    <hyperlink ref="H335" location="'Other 2'!G57" display="Return to Budget"/>
    <hyperlink ref="H348" location="'Other 2'!G58" display="Return to Budget"/>
    <hyperlink ref="H357" location="'Other 2'!G59" display="Return to Budget"/>
    <hyperlink ref="H367" location="'Other 2'!G60" display="Return to Budget"/>
    <hyperlink ref="H397" location="'Other 2'!G62" display="Return to Budget"/>
    <hyperlink ref="H407" location="'Other 2'!G63" display="Return to Budget"/>
    <hyperlink ref="H417" location="'Other 2'!G64" display="Return to Budget"/>
    <hyperlink ref="H432" location="'Other 2'!G65" display="Return to Budget"/>
    <hyperlink ref="H441" location="'Other 2'!G66" display="Return to Budget"/>
    <hyperlink ref="H452" location="'Other 2'!G74" display="Return to Budget"/>
    <hyperlink ref="H462" location="'Other 2'!G75" display="Return to Budget"/>
    <hyperlink ref="H471" location="'Other 2'!G83" display="Return to Budget"/>
    <hyperlink ref="H479" location="'Other 2'!G89" display="Return to Budget"/>
    <hyperlink ref="H491" location="'Other 2'!G105" display="Return to Budget"/>
    <hyperlink ref="H500" location="'Other 2'!G106" display="Return to Budget"/>
    <hyperlink ref="H44" location="'Other 2'!F306" display="Details"/>
    <hyperlink ref="H45" location="'Other 2'!F307" display="Details"/>
    <hyperlink ref="H46" location="'Other 2'!F308" display="Details"/>
    <hyperlink ref="H47" location="'Other 2'!F309" display="Details"/>
    <hyperlink ref="H48" location="'Other 2'!F310" display="Details"/>
    <hyperlink ref="H49" location="'Other 2'!F311" display="Details"/>
    <hyperlink ref="H55" location="'Other 2'!E324" display="Details"/>
    <hyperlink ref="H57" location="'Other 2'!E335" display="Details"/>
    <hyperlink ref="H58" location="'Other 2'!E348" display="Details"/>
    <hyperlink ref="H59" location="'Other 2'!E357" display="Details"/>
    <hyperlink ref="H60" location="'Other 2'!E367" display="Details"/>
    <hyperlink ref="H61" location="'Other 2'!E381" display="Details"/>
    <hyperlink ref="H62" location="'Other 2'!E397" display="Details"/>
    <hyperlink ref="H63" location="'Other 2'!E407" display="Details"/>
    <hyperlink ref="H64" location="'Other 2'!E417" display="Details"/>
    <hyperlink ref="H65" location="'Other 2'!E432" display="Details"/>
    <hyperlink ref="H66" location="'Other 2'!E441" display="Details"/>
    <hyperlink ref="H79" location="'Other 2'!D471" display="Details"/>
    <hyperlink ref="H80" location="'Other 2'!E471" display="Details"/>
    <hyperlink ref="H81" location="'Other 2'!F471" display="Details"/>
    <hyperlink ref="H82" location="'Other 2'!G471" display="Details"/>
    <hyperlink ref="H89" location="'Other 2'!E479" display="Details"/>
    <hyperlink ref="H105" location="'Other 2'!E491" display="Details"/>
    <hyperlink ref="H106" location="'Other 2'!E500" display="Details"/>
    <hyperlink ref="H189" location="'Other 2'!G27" display="Return to Budget"/>
    <hyperlink ref="H381" location="'Other 2'!G61" display="Return to Budget"/>
    <hyperlink ref="H74" location="'Other 2'!E452" display="Details"/>
    <hyperlink ref="H75" location="'Other 2'!E462" display="Details"/>
    <hyperlink ref="H24" location="payroll!N20" display="Details"/>
    <hyperlink ref="H25" location="'Emp. Benefits'!K16" display="Details"/>
    <hyperlink ref="H37:H38" location="'AMP 1'!E222" display="Details"/>
    <hyperlink ref="H37" location="payroll!N29" display="Details"/>
    <hyperlink ref="H38" location="'Emp. Benefits'!K27" display="Details"/>
    <hyperlink ref="H53:H54" location="'AMP 1'!F335" display="Details"/>
    <hyperlink ref="H53" location="payroll!N50" display="Details"/>
    <hyperlink ref="H54" location="'Emp. Benefits'!K38" display="Details"/>
    <hyperlink ref="H73" location="'Emp. Benefits'!K49" display="Details"/>
    <hyperlink ref="H107" location="'Other 2'!E503" display="Details"/>
    <hyperlink ref="H104" location="'Other 2'!E482" display="Details"/>
    <hyperlink ref="H503" location="'Other 2'!G107" display="Return to Budget"/>
    <hyperlink ref="H482" location="'Other 2'!G104" display="Return to Budget"/>
    <hyperlink ref="H72" location="payroll!N62" display="Details"/>
    <hyperlink ref="H306:H311" location="'Other 1'!G43" display="Return to Budget"/>
    <hyperlink ref="H306" location="'Other 2'!G44" display="Return to Budget"/>
    <hyperlink ref="H307" location="'Other 2'!G45" display="Return to Budget"/>
    <hyperlink ref="H308" location="'Other 2'!G46" display="Return to Budget"/>
    <hyperlink ref="H309" location="'Other 2'!G47" display="Return to Budget"/>
    <hyperlink ref="H310" location="'Other 2'!G48" display="Return to Budget"/>
    <hyperlink ref="H311" location="'Other 2'!G49" display="Return to Budget"/>
    <hyperlink ref="H312" location="'Other 2'!G50" display="Return to Budget"/>
  </hyperlinks>
  <pageMargins left="0.7" right="0.7" top="0.45" bottom="0.5" header="0" footer="0"/>
  <pageSetup scale="84" orientation="portrait" horizontalDpi="300" verticalDpi="300" r:id="rId1"/>
  <rowBreaks count="5" manualBreakCount="5">
    <brk id="112" max="16383" man="1"/>
    <brk id="164" max="16383" man="1"/>
    <brk id="302" max="16383" man="1"/>
    <brk id="313" max="16383" man="1"/>
    <brk id="463" max="16383" man="1"/>
  </row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7" tint="-0.249977111117893"/>
  </sheetPr>
  <dimension ref="A1:K503"/>
  <sheetViews>
    <sheetView workbookViewId="0">
      <selection activeCell="B2" sqref="B2:G2"/>
    </sheetView>
  </sheetViews>
  <sheetFormatPr defaultColWidth="9.33203125" defaultRowHeight="14.4" x14ac:dyDescent="0.3"/>
  <cols>
    <col min="1" max="1" width="9.33203125" style="1"/>
    <col min="2" max="2" width="15.33203125" style="1" customWidth="1"/>
    <col min="3" max="3" width="26.5546875" style="1" customWidth="1"/>
    <col min="4" max="4" width="10.6640625" style="1" customWidth="1"/>
    <col min="5" max="5" width="20" style="1" customWidth="1"/>
    <col min="6" max="6" width="18" style="1" customWidth="1"/>
    <col min="7" max="7" width="16.33203125" style="1" customWidth="1"/>
    <col min="8" max="16384" width="9.33203125" style="1"/>
  </cols>
  <sheetData>
    <row r="1" spans="1:8" ht="15" thickBot="1" x14ac:dyDescent="0.35">
      <c r="A1" s="1" t="s">
        <v>603</v>
      </c>
    </row>
    <row r="2" spans="1:8" ht="18" thickBot="1" x14ac:dyDescent="0.35">
      <c r="B2" s="1142" t="str">
        <f>General!C3</f>
        <v>PHA Name</v>
      </c>
      <c r="C2" s="1143"/>
      <c r="D2" s="1143"/>
      <c r="E2" s="1143"/>
      <c r="F2" s="1143"/>
      <c r="G2" s="1144"/>
    </row>
    <row r="3" spans="1:8" ht="15" thickBot="1" x14ac:dyDescent="0.35">
      <c r="B3" s="1145" t="s">
        <v>6</v>
      </c>
      <c r="C3" s="1146"/>
      <c r="D3" s="93">
        <f>General!C7</f>
        <v>43100</v>
      </c>
      <c r="E3" s="145" t="s">
        <v>547</v>
      </c>
      <c r="F3" s="1147" t="str">
        <f>General!C43</f>
        <v>Program Name 3</v>
      </c>
      <c r="G3" s="1148"/>
    </row>
    <row r="4" spans="1:8" ht="20.100000000000001" customHeight="1" thickBot="1" x14ac:dyDescent="0.45">
      <c r="B4" s="144" t="s">
        <v>8</v>
      </c>
      <c r="C4" s="146"/>
      <c r="D4" s="96" t="s">
        <v>9</v>
      </c>
      <c r="E4" s="145" t="s">
        <v>548</v>
      </c>
      <c r="F4" s="1149"/>
      <c r="G4" s="1150"/>
      <c r="H4" s="98"/>
    </row>
    <row r="5" spans="1:8" ht="20.100000000000001" customHeight="1" thickBot="1" x14ac:dyDescent="0.35">
      <c r="B5" s="145" t="s">
        <v>544</v>
      </c>
      <c r="C5" s="146"/>
      <c r="D5" s="64">
        <v>0</v>
      </c>
      <c r="E5" s="95" t="s">
        <v>5</v>
      </c>
      <c r="F5" s="1151"/>
      <c r="G5" s="1152"/>
      <c r="H5" s="99"/>
    </row>
    <row r="6" spans="1:8" ht="20.100000000000001" customHeight="1" thickBot="1" x14ac:dyDescent="0.35">
      <c r="B6" s="1153" t="s">
        <v>13</v>
      </c>
      <c r="C6" s="1154"/>
      <c r="D6" s="97">
        <f>D5*12</f>
        <v>0</v>
      </c>
      <c r="E6" s="95" t="s">
        <v>549</v>
      </c>
      <c r="F6" s="1155">
        <v>0</v>
      </c>
      <c r="G6" s="1156"/>
      <c r="H6" s="100"/>
    </row>
    <row r="7" spans="1:8" ht="32.1" customHeight="1" x14ac:dyDescent="0.3">
      <c r="B7" s="469" t="s">
        <v>17</v>
      </c>
      <c r="C7" s="1103" t="s">
        <v>18</v>
      </c>
      <c r="D7" s="1104"/>
      <c r="E7" s="1104"/>
      <c r="F7" s="1105"/>
      <c r="G7" s="470" t="s">
        <v>199</v>
      </c>
    </row>
    <row r="8" spans="1:8" ht="14.1" customHeight="1" x14ac:dyDescent="0.3">
      <c r="B8" s="970" t="s">
        <v>22</v>
      </c>
      <c r="C8" s="971"/>
      <c r="D8" s="971"/>
      <c r="E8" s="971"/>
      <c r="F8" s="971"/>
      <c r="G8" s="972"/>
    </row>
    <row r="9" spans="1:8" ht="14.1" customHeight="1" x14ac:dyDescent="0.3">
      <c r="B9" s="471">
        <v>11220</v>
      </c>
      <c r="C9" s="1108" t="s">
        <v>23</v>
      </c>
      <c r="D9" s="1109"/>
      <c r="E9" s="1109"/>
      <c r="F9" s="1109"/>
      <c r="G9" s="197">
        <f>ROUND(E122,-1)</f>
        <v>0</v>
      </c>
      <c r="H9" s="101" t="s">
        <v>288</v>
      </c>
    </row>
    <row r="10" spans="1:8" ht="14.1" customHeight="1" x14ac:dyDescent="0.3">
      <c r="B10" s="473">
        <v>11230</v>
      </c>
      <c r="C10" s="957" t="s">
        <v>24</v>
      </c>
      <c r="D10" s="1141"/>
      <c r="E10" s="1141"/>
      <c r="F10" s="1141"/>
      <c r="G10" s="197">
        <f>ROUND(E129,-1)</f>
        <v>0</v>
      </c>
      <c r="H10" s="101" t="s">
        <v>288</v>
      </c>
    </row>
    <row r="11" spans="1:8" ht="14.1" customHeight="1" x14ac:dyDescent="0.3">
      <c r="B11" s="473">
        <v>70300</v>
      </c>
      <c r="C11" s="916" t="s">
        <v>25</v>
      </c>
      <c r="D11" s="922"/>
      <c r="E11" s="922"/>
      <c r="F11" s="922"/>
      <c r="G11" s="197">
        <f>ROUND(G9+G10,-1)</f>
        <v>0</v>
      </c>
    </row>
    <row r="12" spans="1:8" ht="14.1" customHeight="1" x14ac:dyDescent="0.3">
      <c r="B12" s="473">
        <v>70600</v>
      </c>
      <c r="C12" s="916" t="s">
        <v>541</v>
      </c>
      <c r="D12" s="922"/>
      <c r="E12" s="922"/>
      <c r="F12" s="922"/>
      <c r="G12" s="197"/>
    </row>
    <row r="13" spans="1:8" ht="14.1" customHeight="1" x14ac:dyDescent="0.3">
      <c r="B13" s="473">
        <v>70400</v>
      </c>
      <c r="C13" s="916" t="s">
        <v>30</v>
      </c>
      <c r="D13" s="922"/>
      <c r="E13" s="922"/>
      <c r="F13" s="922"/>
      <c r="G13" s="197">
        <f>ROUND(E136,-1)</f>
        <v>0</v>
      </c>
      <c r="H13" s="101" t="s">
        <v>288</v>
      </c>
    </row>
    <row r="14" spans="1:8" ht="14.1" customHeight="1" x14ac:dyDescent="0.3">
      <c r="B14" s="473">
        <v>70400</v>
      </c>
      <c r="C14" s="916" t="s">
        <v>31</v>
      </c>
      <c r="D14" s="922"/>
      <c r="E14" s="922"/>
      <c r="F14" s="922"/>
      <c r="G14" s="197">
        <f>ROUND(E143,-1)</f>
        <v>0</v>
      </c>
      <c r="H14" s="101" t="s">
        <v>288</v>
      </c>
    </row>
    <row r="15" spans="1:8" ht="14.1" customHeight="1" x14ac:dyDescent="0.3">
      <c r="B15" s="473">
        <v>70800</v>
      </c>
      <c r="C15" s="916" t="s">
        <v>529</v>
      </c>
      <c r="D15" s="922"/>
      <c r="E15" s="922"/>
      <c r="F15" s="922"/>
      <c r="G15" s="197"/>
      <c r="H15" s="101"/>
    </row>
    <row r="16" spans="1:8" ht="14.1" customHeight="1" x14ac:dyDescent="0.3">
      <c r="B16" s="473">
        <v>71100</v>
      </c>
      <c r="C16" s="916" t="s">
        <v>32</v>
      </c>
      <c r="D16" s="922"/>
      <c r="E16" s="922"/>
      <c r="F16" s="917"/>
      <c r="G16" s="197">
        <f>ROUND(E154,-1)</f>
        <v>0</v>
      </c>
      <c r="H16" s="101" t="s">
        <v>288</v>
      </c>
    </row>
    <row r="17" spans="2:8" ht="14.1" customHeight="1" x14ac:dyDescent="0.3">
      <c r="B17" s="473">
        <v>71400</v>
      </c>
      <c r="C17" s="916" t="s">
        <v>33</v>
      </c>
      <c r="D17" s="922"/>
      <c r="E17" s="922"/>
      <c r="F17" s="917"/>
      <c r="G17" s="94">
        <v>0</v>
      </c>
    </row>
    <row r="18" spans="2:8" ht="14.1" customHeight="1" x14ac:dyDescent="0.3">
      <c r="B18" s="474">
        <v>71500</v>
      </c>
      <c r="C18" s="974" t="s">
        <v>34</v>
      </c>
      <c r="D18" s="1086"/>
      <c r="E18" s="1086"/>
      <c r="F18" s="975"/>
      <c r="G18" s="94">
        <v>0</v>
      </c>
    </row>
    <row r="19" spans="2:8" ht="14.1" customHeight="1" x14ac:dyDescent="0.3">
      <c r="B19" s="474">
        <v>71500</v>
      </c>
      <c r="C19" s="916" t="s">
        <v>35</v>
      </c>
      <c r="D19" s="922"/>
      <c r="E19" s="922"/>
      <c r="F19" s="917"/>
      <c r="G19" s="197">
        <f>ROUND(E163,-1)</f>
        <v>0</v>
      </c>
      <c r="H19" s="101" t="s">
        <v>288</v>
      </c>
    </row>
    <row r="20" spans="2:8" ht="14.1" customHeight="1" x14ac:dyDescent="0.3">
      <c r="B20" s="474">
        <v>70000</v>
      </c>
      <c r="C20" s="923" t="s">
        <v>36</v>
      </c>
      <c r="D20" s="1089"/>
      <c r="E20" s="1089"/>
      <c r="F20" s="924"/>
      <c r="G20" s="59">
        <f>SUM(G11:G19)</f>
        <v>0</v>
      </c>
    </row>
    <row r="21" spans="2:8" ht="14.1" customHeight="1" x14ac:dyDescent="0.3">
      <c r="B21" s="946"/>
      <c r="C21" s="946"/>
      <c r="D21" s="946"/>
      <c r="E21" s="946"/>
      <c r="F21" s="946"/>
      <c r="G21" s="475"/>
    </row>
    <row r="22" spans="2:8" ht="14.1" customHeight="1" x14ac:dyDescent="0.3">
      <c r="B22" s="970" t="s">
        <v>37</v>
      </c>
      <c r="C22" s="971"/>
      <c r="D22" s="971"/>
      <c r="E22" s="971"/>
      <c r="F22" s="971"/>
      <c r="G22" s="972"/>
    </row>
    <row r="23" spans="2:8" ht="14.1" customHeight="1" x14ac:dyDescent="0.3">
      <c r="B23" s="476"/>
      <c r="C23" s="914" t="s">
        <v>38</v>
      </c>
      <c r="D23" s="914"/>
      <c r="E23" s="914"/>
      <c r="F23" s="914"/>
      <c r="G23" s="915"/>
    </row>
    <row r="24" spans="2:8" ht="14.1" customHeight="1" x14ac:dyDescent="0.3">
      <c r="B24" s="477">
        <v>91100</v>
      </c>
      <c r="C24" s="916" t="s">
        <v>39</v>
      </c>
      <c r="D24" s="922"/>
      <c r="E24" s="922"/>
      <c r="F24" s="917"/>
      <c r="G24" s="197">
        <f>ROUND(Payroll!P20,-1)</f>
        <v>0</v>
      </c>
      <c r="H24" s="101" t="s">
        <v>288</v>
      </c>
    </row>
    <row r="25" spans="2:8" ht="14.1" customHeight="1" x14ac:dyDescent="0.3">
      <c r="B25" s="473">
        <v>91500</v>
      </c>
      <c r="C25" s="916" t="s">
        <v>40</v>
      </c>
      <c r="D25" s="922"/>
      <c r="E25" s="922"/>
      <c r="F25" s="917"/>
      <c r="G25" s="197">
        <f>ROUND('Emp. Benefits'!M16,-1)</f>
        <v>0</v>
      </c>
      <c r="H25" s="101" t="s">
        <v>288</v>
      </c>
    </row>
    <row r="26" spans="2:8" ht="14.1" customHeight="1" x14ac:dyDescent="0.3">
      <c r="B26" s="473">
        <v>91200</v>
      </c>
      <c r="C26" s="916" t="s">
        <v>41</v>
      </c>
      <c r="D26" s="922"/>
      <c r="E26" s="922"/>
      <c r="F26" s="917"/>
      <c r="G26" s="197">
        <f>ROUND(E174,-1)</f>
        <v>0</v>
      </c>
      <c r="H26" s="101" t="s">
        <v>288</v>
      </c>
    </row>
    <row r="27" spans="2:8" ht="14.1" customHeight="1" x14ac:dyDescent="0.3">
      <c r="B27" s="473">
        <v>91300</v>
      </c>
      <c r="C27" s="916" t="s">
        <v>42</v>
      </c>
      <c r="D27" s="922"/>
      <c r="E27" s="922"/>
      <c r="F27" s="917"/>
      <c r="G27" s="197">
        <f>ROUND(E189,-1)</f>
        <v>0</v>
      </c>
      <c r="H27" s="101" t="s">
        <v>288</v>
      </c>
    </row>
    <row r="28" spans="2:8" ht="14.1" customHeight="1" x14ac:dyDescent="0.3">
      <c r="B28" s="473">
        <v>91310</v>
      </c>
      <c r="C28" s="916" t="s">
        <v>182</v>
      </c>
      <c r="D28" s="922"/>
      <c r="E28" s="922"/>
      <c r="F28" s="917"/>
      <c r="G28" s="197">
        <f>ROUND(E195,-1)</f>
        <v>0</v>
      </c>
      <c r="H28" s="101" t="s">
        <v>288</v>
      </c>
    </row>
    <row r="29" spans="2:8" ht="14.1" customHeight="1" x14ac:dyDescent="0.3">
      <c r="B29" s="473">
        <v>91400</v>
      </c>
      <c r="C29" s="916" t="s">
        <v>44</v>
      </c>
      <c r="D29" s="922"/>
      <c r="E29" s="922"/>
      <c r="F29" s="917"/>
      <c r="G29" s="197">
        <f>ROUND(E206,-1)</f>
        <v>0</v>
      </c>
      <c r="H29" s="101" t="s">
        <v>288</v>
      </c>
    </row>
    <row r="30" spans="2:8" ht="14.1" customHeight="1" x14ac:dyDescent="0.3">
      <c r="B30" s="473">
        <v>91600</v>
      </c>
      <c r="C30" s="916" t="s">
        <v>45</v>
      </c>
      <c r="D30" s="922"/>
      <c r="E30" s="922"/>
      <c r="F30" s="917"/>
      <c r="G30" s="197">
        <f>ROUND(E241,-1)</f>
        <v>0</v>
      </c>
      <c r="H30" s="101" t="s">
        <v>288</v>
      </c>
    </row>
    <row r="31" spans="2:8" ht="14.1" customHeight="1" x14ac:dyDescent="0.3">
      <c r="B31" s="473">
        <v>91700</v>
      </c>
      <c r="C31" s="916" t="s">
        <v>46</v>
      </c>
      <c r="D31" s="922"/>
      <c r="E31" s="922"/>
      <c r="F31" s="917"/>
      <c r="G31" s="197">
        <f>ROUND(E251,-1)</f>
        <v>0</v>
      </c>
      <c r="H31" s="101" t="s">
        <v>288</v>
      </c>
    </row>
    <row r="32" spans="2:8" ht="14.1" customHeight="1" x14ac:dyDescent="0.3">
      <c r="B32" s="473">
        <v>91800</v>
      </c>
      <c r="C32" s="916" t="s">
        <v>47</v>
      </c>
      <c r="D32" s="922"/>
      <c r="E32" s="922"/>
      <c r="F32" s="917"/>
      <c r="G32" s="197">
        <f>ROUND(E267,-1)</f>
        <v>0</v>
      </c>
      <c r="H32" s="101" t="s">
        <v>288</v>
      </c>
    </row>
    <row r="33" spans="2:8" ht="14.1" customHeight="1" x14ac:dyDescent="0.3">
      <c r="B33" s="473">
        <v>91900</v>
      </c>
      <c r="C33" s="916" t="s">
        <v>48</v>
      </c>
      <c r="D33" s="922"/>
      <c r="E33" s="922"/>
      <c r="F33" s="917"/>
      <c r="G33" s="197">
        <f>ROUND(E301,-1)</f>
        <v>0</v>
      </c>
      <c r="H33" s="101" t="s">
        <v>288</v>
      </c>
    </row>
    <row r="34" spans="2:8" ht="14.1" customHeight="1" x14ac:dyDescent="0.3">
      <c r="B34" s="473">
        <v>91000</v>
      </c>
      <c r="C34" s="923" t="s">
        <v>49</v>
      </c>
      <c r="D34" s="1089"/>
      <c r="E34" s="1089"/>
      <c r="F34" s="924"/>
      <c r="G34" s="59">
        <f>SUM(G24:G33)</f>
        <v>0</v>
      </c>
    </row>
    <row r="35" spans="2:8" ht="14.1" customHeight="1" x14ac:dyDescent="0.3">
      <c r="B35" s="1091"/>
      <c r="C35" s="1092"/>
      <c r="D35" s="1092"/>
      <c r="E35" s="1092"/>
      <c r="F35" s="1092"/>
      <c r="G35" s="478"/>
    </row>
    <row r="36" spans="2:8" ht="14.1" customHeight="1" x14ac:dyDescent="0.3">
      <c r="B36" s="479"/>
      <c r="C36" s="914" t="s">
        <v>51</v>
      </c>
      <c r="D36" s="914"/>
      <c r="E36" s="914"/>
      <c r="F36" s="914"/>
      <c r="G36" s="915"/>
    </row>
    <row r="37" spans="2:8" ht="14.1" customHeight="1" x14ac:dyDescent="0.3">
      <c r="B37" s="473">
        <v>92100</v>
      </c>
      <c r="C37" s="916" t="s">
        <v>52</v>
      </c>
      <c r="D37" s="922"/>
      <c r="E37" s="922"/>
      <c r="F37" s="917"/>
      <c r="G37" s="197">
        <f>ROUND(Payroll!P29,-1)</f>
        <v>0</v>
      </c>
      <c r="H37" s="101" t="s">
        <v>288</v>
      </c>
    </row>
    <row r="38" spans="2:8" ht="14.1" customHeight="1" x14ac:dyDescent="0.3">
      <c r="B38" s="473">
        <v>92300</v>
      </c>
      <c r="C38" s="916" t="s">
        <v>53</v>
      </c>
      <c r="D38" s="922"/>
      <c r="E38" s="922"/>
      <c r="F38" s="917"/>
      <c r="G38" s="197">
        <f>ROUND('Emp. Benefits'!M27,-1)</f>
        <v>0</v>
      </c>
      <c r="H38" s="101" t="s">
        <v>288</v>
      </c>
    </row>
    <row r="39" spans="2:8" ht="14.1" customHeight="1" x14ac:dyDescent="0.3">
      <c r="B39" s="473">
        <v>92200</v>
      </c>
      <c r="C39" s="916" t="s">
        <v>54</v>
      </c>
      <c r="D39" s="922"/>
      <c r="E39" s="922"/>
      <c r="F39" s="917"/>
      <c r="G39" s="67">
        <v>0</v>
      </c>
    </row>
    <row r="40" spans="2:8" ht="14.1" customHeight="1" x14ac:dyDescent="0.3">
      <c r="B40" s="473">
        <v>92400</v>
      </c>
      <c r="C40" s="916" t="s">
        <v>55</v>
      </c>
      <c r="D40" s="922"/>
      <c r="E40" s="922"/>
      <c r="F40" s="917"/>
      <c r="G40" s="67">
        <v>0</v>
      </c>
    </row>
    <row r="41" spans="2:8" ht="14.1" customHeight="1" x14ac:dyDescent="0.3">
      <c r="B41" s="473">
        <v>92500</v>
      </c>
      <c r="C41" s="923" t="s">
        <v>56</v>
      </c>
      <c r="D41" s="1089"/>
      <c r="E41" s="1089"/>
      <c r="F41" s="924"/>
      <c r="G41" s="59">
        <f>SUM(G37:G40)</f>
        <v>0</v>
      </c>
    </row>
    <row r="42" spans="2:8" ht="14.1" customHeight="1" x14ac:dyDescent="0.3">
      <c r="B42" s="1091"/>
      <c r="C42" s="1092"/>
      <c r="D42" s="1092"/>
      <c r="E42" s="1092"/>
      <c r="F42" s="1092"/>
      <c r="G42" s="478"/>
    </row>
    <row r="43" spans="2:8" ht="14.1" customHeight="1" x14ac:dyDescent="0.3">
      <c r="B43" s="480"/>
      <c r="C43" s="914" t="s">
        <v>57</v>
      </c>
      <c r="D43" s="914"/>
      <c r="E43" s="914"/>
      <c r="F43" s="914"/>
      <c r="G43" s="915"/>
    </row>
    <row r="44" spans="2:8" ht="14.1" customHeight="1" x14ac:dyDescent="0.3">
      <c r="B44" s="473">
        <v>93100</v>
      </c>
      <c r="C44" s="916" t="s">
        <v>58</v>
      </c>
      <c r="D44" s="922"/>
      <c r="E44" s="922"/>
      <c r="F44" s="917"/>
      <c r="G44" s="197">
        <f t="shared" ref="G44:G49" si="0">ROUND(F306,-1)</f>
        <v>0</v>
      </c>
      <c r="H44" s="101" t="s">
        <v>288</v>
      </c>
    </row>
    <row r="45" spans="2:8" ht="14.1" customHeight="1" x14ac:dyDescent="0.3">
      <c r="B45" s="473">
        <v>93200</v>
      </c>
      <c r="C45" s="916" t="s">
        <v>59</v>
      </c>
      <c r="D45" s="922"/>
      <c r="E45" s="922"/>
      <c r="F45" s="917"/>
      <c r="G45" s="197">
        <f t="shared" si="0"/>
        <v>0</v>
      </c>
      <c r="H45" s="101" t="s">
        <v>288</v>
      </c>
    </row>
    <row r="46" spans="2:8" ht="14.1" customHeight="1" x14ac:dyDescent="0.3">
      <c r="B46" s="473">
        <v>93300</v>
      </c>
      <c r="C46" s="916" t="s">
        <v>60</v>
      </c>
      <c r="D46" s="922"/>
      <c r="E46" s="922"/>
      <c r="F46" s="917"/>
      <c r="G46" s="197">
        <f t="shared" si="0"/>
        <v>0</v>
      </c>
      <c r="H46" s="101" t="s">
        <v>288</v>
      </c>
    </row>
    <row r="47" spans="2:8" ht="14.1" customHeight="1" x14ac:dyDescent="0.3">
      <c r="B47" s="473">
        <v>93400</v>
      </c>
      <c r="C47" s="916" t="s">
        <v>61</v>
      </c>
      <c r="D47" s="922"/>
      <c r="E47" s="922"/>
      <c r="F47" s="917"/>
      <c r="G47" s="197">
        <f t="shared" si="0"/>
        <v>0</v>
      </c>
      <c r="H47" s="101" t="s">
        <v>288</v>
      </c>
    </row>
    <row r="48" spans="2:8" ht="14.1" customHeight="1" x14ac:dyDescent="0.3">
      <c r="B48" s="473">
        <v>93600</v>
      </c>
      <c r="C48" s="916" t="s">
        <v>62</v>
      </c>
      <c r="D48" s="922"/>
      <c r="E48" s="922"/>
      <c r="F48" s="917"/>
      <c r="G48" s="197">
        <f t="shared" si="0"/>
        <v>0</v>
      </c>
      <c r="H48" s="101" t="s">
        <v>288</v>
      </c>
    </row>
    <row r="49" spans="2:8" ht="14.1" customHeight="1" x14ac:dyDescent="0.3">
      <c r="B49" s="473">
        <v>93800</v>
      </c>
      <c r="C49" s="916" t="s">
        <v>63</v>
      </c>
      <c r="D49" s="922"/>
      <c r="E49" s="922"/>
      <c r="F49" s="917"/>
      <c r="G49" s="197">
        <f t="shared" si="0"/>
        <v>0</v>
      </c>
      <c r="H49" s="101" t="s">
        <v>288</v>
      </c>
    </row>
    <row r="50" spans="2:8" ht="14.1" customHeight="1" x14ac:dyDescent="0.3">
      <c r="B50" s="473">
        <v>93000</v>
      </c>
      <c r="C50" s="1093" t="s">
        <v>64</v>
      </c>
      <c r="D50" s="1093"/>
      <c r="E50" s="1093"/>
      <c r="F50" s="1093"/>
      <c r="G50" s="59">
        <f>SUM(G44:G49)</f>
        <v>0</v>
      </c>
    </row>
    <row r="51" spans="2:8" ht="14.1" customHeight="1" x14ac:dyDescent="0.3">
      <c r="B51" s="1090"/>
      <c r="C51" s="1090"/>
      <c r="D51" s="1090"/>
      <c r="E51" s="1090"/>
      <c r="F51" s="1090"/>
      <c r="G51" s="475"/>
    </row>
    <row r="52" spans="2:8" ht="14.1" customHeight="1" x14ac:dyDescent="0.3">
      <c r="B52" s="474"/>
      <c r="C52" s="1087" t="s">
        <v>65</v>
      </c>
      <c r="D52" s="1087"/>
      <c r="E52" s="1087"/>
      <c r="F52" s="1087"/>
      <c r="G52" s="1087"/>
    </row>
    <row r="53" spans="2:8" ht="14.1" customHeight="1" x14ac:dyDescent="0.3">
      <c r="B53" s="473">
        <v>94100</v>
      </c>
      <c r="C53" s="1088" t="s">
        <v>66</v>
      </c>
      <c r="D53" s="1088"/>
      <c r="E53" s="1088"/>
      <c r="F53" s="1088"/>
      <c r="G53" s="197">
        <f>ROUND(Payroll!P50,-1)</f>
        <v>0</v>
      </c>
      <c r="H53" s="101" t="s">
        <v>288</v>
      </c>
    </row>
    <row r="54" spans="2:8" ht="14.1" customHeight="1" x14ac:dyDescent="0.3">
      <c r="B54" s="473">
        <v>94500</v>
      </c>
      <c r="C54" s="916" t="s">
        <v>67</v>
      </c>
      <c r="D54" s="922"/>
      <c r="E54" s="922"/>
      <c r="F54" s="917"/>
      <c r="G54" s="197">
        <f>ROUND('Emp. Benefits'!M38,-1)</f>
        <v>0</v>
      </c>
      <c r="H54" s="101" t="s">
        <v>288</v>
      </c>
    </row>
    <row r="55" spans="2:8" ht="14.1" customHeight="1" x14ac:dyDescent="0.3">
      <c r="B55" s="473">
        <v>94200</v>
      </c>
      <c r="C55" s="916" t="s">
        <v>68</v>
      </c>
      <c r="D55" s="922"/>
      <c r="E55" s="922"/>
      <c r="F55" s="917"/>
      <c r="G55" s="197">
        <f>ROUND(E324,-1)</f>
        <v>0</v>
      </c>
      <c r="H55" s="101" t="s">
        <v>288</v>
      </c>
    </row>
    <row r="56" spans="2:8" ht="14.1" customHeight="1" x14ac:dyDescent="0.3">
      <c r="B56" s="473"/>
      <c r="C56" s="916" t="s">
        <v>69</v>
      </c>
      <c r="D56" s="922"/>
      <c r="E56" s="922"/>
      <c r="F56" s="917"/>
      <c r="G56" s="68"/>
    </row>
    <row r="57" spans="2:8" ht="14.1" customHeight="1" x14ac:dyDescent="0.3">
      <c r="B57" s="473" t="s">
        <v>70</v>
      </c>
      <c r="C57" s="916" t="s">
        <v>71</v>
      </c>
      <c r="D57" s="922"/>
      <c r="E57" s="922"/>
      <c r="F57" s="917"/>
      <c r="G57" s="197">
        <f>ROUND(E335,-1)</f>
        <v>0</v>
      </c>
      <c r="H57" s="101" t="s">
        <v>288</v>
      </c>
    </row>
    <row r="58" spans="2:8" ht="14.1" customHeight="1" x14ac:dyDescent="0.3">
      <c r="B58" s="473" t="s">
        <v>72</v>
      </c>
      <c r="C58" s="916" t="s">
        <v>73</v>
      </c>
      <c r="D58" s="922"/>
      <c r="E58" s="922"/>
      <c r="F58" s="917"/>
      <c r="G58" s="197">
        <f>ROUND(E348,-1)</f>
        <v>0</v>
      </c>
      <c r="H58" s="101" t="s">
        <v>288</v>
      </c>
    </row>
    <row r="59" spans="2:8" ht="14.1" customHeight="1" x14ac:dyDescent="0.3">
      <c r="B59" s="473" t="s">
        <v>74</v>
      </c>
      <c r="C59" s="916" t="s">
        <v>75</v>
      </c>
      <c r="D59" s="922"/>
      <c r="E59" s="922"/>
      <c r="F59" s="917"/>
      <c r="G59" s="197">
        <f>ROUND(E357,-1)</f>
        <v>0</v>
      </c>
      <c r="H59" s="101" t="s">
        <v>288</v>
      </c>
    </row>
    <row r="60" spans="2:8" ht="14.1" customHeight="1" x14ac:dyDescent="0.3">
      <c r="B60" s="473" t="s">
        <v>76</v>
      </c>
      <c r="C60" s="916" t="s">
        <v>77</v>
      </c>
      <c r="D60" s="922"/>
      <c r="E60" s="922"/>
      <c r="F60" s="917"/>
      <c r="G60" s="197">
        <f>ROUND(E367,-1)</f>
        <v>0</v>
      </c>
      <c r="H60" s="101" t="s">
        <v>288</v>
      </c>
    </row>
    <row r="61" spans="2:8" ht="14.1" customHeight="1" x14ac:dyDescent="0.3">
      <c r="B61" s="473" t="s">
        <v>78</v>
      </c>
      <c r="C61" s="916" t="s">
        <v>79</v>
      </c>
      <c r="D61" s="922"/>
      <c r="E61" s="922"/>
      <c r="F61" s="917"/>
      <c r="G61" s="197">
        <f>ROUND(E381,-1)</f>
        <v>0</v>
      </c>
      <c r="H61" s="101" t="s">
        <v>288</v>
      </c>
    </row>
    <row r="62" spans="2:8" ht="14.1" customHeight="1" x14ac:dyDescent="0.3">
      <c r="B62" s="473" t="s">
        <v>80</v>
      </c>
      <c r="C62" s="916" t="s">
        <v>81</v>
      </c>
      <c r="D62" s="922"/>
      <c r="E62" s="922"/>
      <c r="F62" s="917"/>
      <c r="G62" s="197">
        <f>ROUND(E397,-1)</f>
        <v>0</v>
      </c>
      <c r="H62" s="101" t="s">
        <v>288</v>
      </c>
    </row>
    <row r="63" spans="2:8" ht="14.1" customHeight="1" x14ac:dyDescent="0.3">
      <c r="B63" s="473" t="s">
        <v>82</v>
      </c>
      <c r="C63" s="916" t="s">
        <v>83</v>
      </c>
      <c r="D63" s="922"/>
      <c r="E63" s="922"/>
      <c r="F63" s="917"/>
      <c r="G63" s="197">
        <f>ROUND(E407,-1)</f>
        <v>0</v>
      </c>
      <c r="H63" s="101" t="s">
        <v>288</v>
      </c>
    </row>
    <row r="64" spans="2:8" ht="14.1" customHeight="1" x14ac:dyDescent="0.3">
      <c r="B64" s="473" t="s">
        <v>84</v>
      </c>
      <c r="C64" s="916" t="s">
        <v>85</v>
      </c>
      <c r="D64" s="922"/>
      <c r="E64" s="922"/>
      <c r="F64" s="917"/>
      <c r="G64" s="197">
        <f>ROUND(E417,-1)</f>
        <v>0</v>
      </c>
      <c r="H64" s="101" t="s">
        <v>288</v>
      </c>
    </row>
    <row r="65" spans="2:8" ht="14.1" customHeight="1" x14ac:dyDescent="0.3">
      <c r="B65" s="473" t="s">
        <v>86</v>
      </c>
      <c r="C65" s="916" t="s">
        <v>87</v>
      </c>
      <c r="D65" s="922"/>
      <c r="E65" s="922"/>
      <c r="F65" s="917"/>
      <c r="G65" s="197">
        <f>ROUND(E432,-1)</f>
        <v>0</v>
      </c>
      <c r="H65" s="101" t="s">
        <v>288</v>
      </c>
    </row>
    <row r="66" spans="2:8" ht="14.1" customHeight="1" x14ac:dyDescent="0.3">
      <c r="B66" s="473" t="s">
        <v>88</v>
      </c>
      <c r="C66" s="916" t="s">
        <v>89</v>
      </c>
      <c r="D66" s="922"/>
      <c r="E66" s="922"/>
      <c r="F66" s="917"/>
      <c r="G66" s="197">
        <f>ROUND(E441,-1)</f>
        <v>0</v>
      </c>
      <c r="H66" s="101" t="s">
        <v>288</v>
      </c>
    </row>
    <row r="67" spans="2:8" ht="14.1" customHeight="1" x14ac:dyDescent="0.3">
      <c r="B67" s="473" t="s">
        <v>90</v>
      </c>
      <c r="C67" s="916" t="s">
        <v>371</v>
      </c>
      <c r="D67" s="922"/>
      <c r="E67" s="922"/>
      <c r="F67" s="917"/>
      <c r="G67" s="67">
        <v>0</v>
      </c>
    </row>
    <row r="68" spans="2:8" ht="14.1" customHeight="1" x14ac:dyDescent="0.3">
      <c r="B68" s="473" t="s">
        <v>91</v>
      </c>
      <c r="C68" s="916" t="s">
        <v>92</v>
      </c>
      <c r="D68" s="922"/>
      <c r="E68" s="922"/>
      <c r="F68" s="917"/>
      <c r="G68" s="67">
        <v>0</v>
      </c>
    </row>
    <row r="69" spans="2:8" ht="14.1" customHeight="1" x14ac:dyDescent="0.3">
      <c r="B69" s="473">
        <v>94000</v>
      </c>
      <c r="C69" s="923" t="s">
        <v>93</v>
      </c>
      <c r="D69" s="1089"/>
      <c r="E69" s="1089"/>
      <c r="F69" s="924"/>
      <c r="G69" s="59">
        <f>SUM(G53:G68)</f>
        <v>0</v>
      </c>
    </row>
    <row r="70" spans="2:8" ht="14.1" customHeight="1" x14ac:dyDescent="0.3">
      <c r="B70" s="929"/>
      <c r="C70" s="946"/>
      <c r="D70" s="946"/>
      <c r="E70" s="946"/>
      <c r="F70" s="946"/>
      <c r="G70" s="475"/>
    </row>
    <row r="71" spans="2:8" ht="14.1" customHeight="1" x14ac:dyDescent="0.3">
      <c r="B71" s="78"/>
      <c r="C71" s="914" t="s">
        <v>94</v>
      </c>
      <c r="D71" s="914"/>
      <c r="E71" s="914"/>
      <c r="F71" s="914"/>
      <c r="G71" s="915"/>
    </row>
    <row r="72" spans="2:8" ht="14.1" customHeight="1" x14ac:dyDescent="0.3">
      <c r="B72" s="473">
        <v>95100</v>
      </c>
      <c r="C72" s="916" t="s">
        <v>95</v>
      </c>
      <c r="D72" s="922"/>
      <c r="E72" s="922"/>
      <c r="F72" s="917"/>
      <c r="G72" s="197">
        <f>ROUND(Payroll!P62,-1)</f>
        <v>0</v>
      </c>
      <c r="H72" s="101" t="s">
        <v>288</v>
      </c>
    </row>
    <row r="73" spans="2:8" ht="14.1" customHeight="1" x14ac:dyDescent="0.3">
      <c r="B73" s="473">
        <v>95500</v>
      </c>
      <c r="C73" s="916" t="s">
        <v>96</v>
      </c>
      <c r="D73" s="922"/>
      <c r="E73" s="922"/>
      <c r="F73" s="917"/>
      <c r="G73" s="197">
        <f>ROUND('Emp. Benefits'!M49,-1)</f>
        <v>0</v>
      </c>
      <c r="H73" s="101" t="s">
        <v>288</v>
      </c>
    </row>
    <row r="74" spans="2:8" ht="14.1" customHeight="1" x14ac:dyDescent="0.3">
      <c r="B74" s="473">
        <v>95200</v>
      </c>
      <c r="C74" s="916" t="s">
        <v>97</v>
      </c>
      <c r="D74" s="922"/>
      <c r="E74" s="922"/>
      <c r="F74" s="917"/>
      <c r="G74" s="197">
        <f>ROUND(E452,-1)</f>
        <v>0</v>
      </c>
      <c r="H74" s="101" t="s">
        <v>288</v>
      </c>
    </row>
    <row r="75" spans="2:8" ht="14.1" customHeight="1" x14ac:dyDescent="0.3">
      <c r="B75" s="473">
        <v>95300</v>
      </c>
      <c r="C75" s="916" t="s">
        <v>98</v>
      </c>
      <c r="D75" s="922"/>
      <c r="E75" s="922"/>
      <c r="F75" s="917"/>
      <c r="G75" s="197">
        <f>ROUND(E462,-1)</f>
        <v>0</v>
      </c>
      <c r="H75" s="101" t="s">
        <v>288</v>
      </c>
    </row>
    <row r="76" spans="2:8" ht="14.1" customHeight="1" x14ac:dyDescent="0.3">
      <c r="B76" s="473">
        <v>95000</v>
      </c>
      <c r="C76" s="923" t="s">
        <v>99</v>
      </c>
      <c r="D76" s="1089"/>
      <c r="E76" s="1089"/>
      <c r="F76" s="924"/>
      <c r="G76" s="59">
        <f>SUM(G72:G75)</f>
        <v>0</v>
      </c>
    </row>
    <row r="77" spans="2:8" ht="14.1" customHeight="1" x14ac:dyDescent="0.3">
      <c r="B77" s="929"/>
      <c r="C77" s="946"/>
      <c r="D77" s="946"/>
      <c r="E77" s="946"/>
      <c r="F77" s="946"/>
      <c r="G77" s="475"/>
    </row>
    <row r="78" spans="2:8" ht="14.1" customHeight="1" x14ac:dyDescent="0.3">
      <c r="B78" s="78"/>
      <c r="C78" s="914" t="s">
        <v>100</v>
      </c>
      <c r="D78" s="914"/>
      <c r="E78" s="914"/>
      <c r="F78" s="914"/>
      <c r="G78" s="915"/>
    </row>
    <row r="79" spans="2:8" ht="14.1" customHeight="1" x14ac:dyDescent="0.3">
      <c r="B79" s="76">
        <v>96110</v>
      </c>
      <c r="C79" s="916" t="s">
        <v>101</v>
      </c>
      <c r="D79" s="922"/>
      <c r="E79" s="922"/>
      <c r="F79" s="917"/>
      <c r="G79" s="197">
        <f>ROUND(D471,-1)</f>
        <v>0</v>
      </c>
      <c r="H79" s="101" t="s">
        <v>288</v>
      </c>
    </row>
    <row r="80" spans="2:8" ht="14.1" customHeight="1" x14ac:dyDescent="0.3">
      <c r="B80" s="78">
        <v>96120</v>
      </c>
      <c r="C80" s="916" t="s">
        <v>102</v>
      </c>
      <c r="D80" s="922"/>
      <c r="E80" s="922"/>
      <c r="F80" s="917"/>
      <c r="G80" s="197">
        <f>ROUND(E471,-1)</f>
        <v>0</v>
      </c>
      <c r="H80" s="101" t="s">
        <v>288</v>
      </c>
    </row>
    <row r="81" spans="2:8" ht="14.1" customHeight="1" x14ac:dyDescent="0.3">
      <c r="B81" s="78">
        <v>96130</v>
      </c>
      <c r="C81" s="916" t="s">
        <v>103</v>
      </c>
      <c r="D81" s="922"/>
      <c r="E81" s="922"/>
      <c r="F81" s="917"/>
      <c r="G81" s="197">
        <f>ROUND(F471,-1)</f>
        <v>0</v>
      </c>
      <c r="H81" s="101" t="s">
        <v>288</v>
      </c>
    </row>
    <row r="82" spans="2:8" ht="14.1" customHeight="1" x14ac:dyDescent="0.3">
      <c r="B82" s="78">
        <v>96140</v>
      </c>
      <c r="C82" s="916" t="s">
        <v>104</v>
      </c>
      <c r="D82" s="922"/>
      <c r="E82" s="922"/>
      <c r="F82" s="917"/>
      <c r="G82" s="197">
        <f>ROUND(G471,-1)</f>
        <v>0</v>
      </c>
      <c r="H82" s="101" t="s">
        <v>288</v>
      </c>
    </row>
    <row r="83" spans="2:8" ht="14.1" customHeight="1" x14ac:dyDescent="0.3">
      <c r="B83" s="78">
        <v>96100</v>
      </c>
      <c r="C83" s="923" t="s">
        <v>105</v>
      </c>
      <c r="D83" s="1089"/>
      <c r="E83" s="1089"/>
      <c r="F83" s="924"/>
      <c r="G83" s="59">
        <f>SUM(G79:G82)</f>
        <v>0</v>
      </c>
    </row>
    <row r="84" spans="2:8" ht="14.1" customHeight="1" x14ac:dyDescent="0.3">
      <c r="B84" s="929"/>
      <c r="C84" s="946"/>
      <c r="D84" s="946"/>
      <c r="E84" s="946"/>
      <c r="F84" s="946"/>
      <c r="G84" s="475"/>
    </row>
    <row r="85" spans="2:8" ht="14.1" customHeight="1" x14ac:dyDescent="0.3">
      <c r="B85" s="476"/>
      <c r="C85" s="914" t="s">
        <v>106</v>
      </c>
      <c r="D85" s="914"/>
      <c r="E85" s="914"/>
      <c r="F85" s="914"/>
      <c r="G85" s="915"/>
    </row>
    <row r="86" spans="2:8" ht="14.1" customHeight="1" x14ac:dyDescent="0.3">
      <c r="B86" s="473">
        <v>96200</v>
      </c>
      <c r="C86" s="916" t="s">
        <v>107</v>
      </c>
      <c r="D86" s="922"/>
      <c r="E86" s="922"/>
      <c r="F86" s="917"/>
      <c r="G86" s="67">
        <v>0</v>
      </c>
    </row>
    <row r="87" spans="2:8" ht="14.1" customHeight="1" x14ac:dyDescent="0.3">
      <c r="B87" s="473">
        <v>96210</v>
      </c>
      <c r="C87" s="916" t="s">
        <v>108</v>
      </c>
      <c r="D87" s="922"/>
      <c r="E87" s="922"/>
      <c r="F87" s="917"/>
      <c r="G87" s="67">
        <v>0</v>
      </c>
    </row>
    <row r="88" spans="2:8" ht="14.1" customHeight="1" x14ac:dyDescent="0.3">
      <c r="B88" s="473">
        <v>96300</v>
      </c>
      <c r="C88" s="916" t="s">
        <v>109</v>
      </c>
      <c r="D88" s="922"/>
      <c r="E88" s="922"/>
      <c r="F88" s="917"/>
      <c r="G88" s="94"/>
      <c r="H88" s="101"/>
    </row>
    <row r="89" spans="2:8" ht="14.1" customHeight="1" x14ac:dyDescent="0.3">
      <c r="B89" s="473">
        <v>96400</v>
      </c>
      <c r="C89" s="916" t="s">
        <v>110</v>
      </c>
      <c r="D89" s="922"/>
      <c r="E89" s="922"/>
      <c r="F89" s="917"/>
      <c r="G89" s="197">
        <f>ROUND(E479,-1)</f>
        <v>0</v>
      </c>
      <c r="H89" s="101" t="s">
        <v>288</v>
      </c>
    </row>
    <row r="90" spans="2:8" ht="14.1" customHeight="1" x14ac:dyDescent="0.3">
      <c r="B90" s="473">
        <v>96800</v>
      </c>
      <c r="C90" s="916" t="s">
        <v>111</v>
      </c>
      <c r="D90" s="922"/>
      <c r="E90" s="922"/>
      <c r="F90" s="917"/>
      <c r="G90" s="830"/>
    </row>
    <row r="91" spans="2:8" ht="14.1" customHeight="1" x14ac:dyDescent="0.3">
      <c r="B91" s="482">
        <v>96000</v>
      </c>
      <c r="C91" s="923" t="s">
        <v>112</v>
      </c>
      <c r="D91" s="1089"/>
      <c r="E91" s="1089"/>
      <c r="F91" s="924"/>
      <c r="G91" s="84">
        <f>SUM(G86:G90)</f>
        <v>0</v>
      </c>
    </row>
    <row r="92" spans="2:8" ht="14.1" customHeight="1" x14ac:dyDescent="0.3">
      <c r="B92" s="1139"/>
      <c r="C92" s="929"/>
      <c r="D92" s="929"/>
      <c r="E92" s="929"/>
      <c r="F92" s="929"/>
      <c r="G92" s="1140"/>
    </row>
    <row r="93" spans="2:8" ht="14.1" customHeight="1" x14ac:dyDescent="0.3">
      <c r="B93" s="483"/>
      <c r="C93" s="914" t="s">
        <v>177</v>
      </c>
      <c r="D93" s="914"/>
      <c r="E93" s="914"/>
      <c r="F93" s="914"/>
      <c r="G93" s="914"/>
    </row>
    <row r="94" spans="2:8" ht="14.1" customHeight="1" x14ac:dyDescent="0.3">
      <c r="B94" s="473">
        <v>97300</v>
      </c>
      <c r="C94" s="916" t="s">
        <v>177</v>
      </c>
      <c r="D94" s="922"/>
      <c r="E94" s="922"/>
      <c r="F94" s="917">
        <v>0</v>
      </c>
      <c r="G94" s="67">
        <v>0</v>
      </c>
    </row>
    <row r="95" spans="2:8" ht="14.1" customHeight="1" x14ac:dyDescent="0.3">
      <c r="B95" s="482"/>
      <c r="C95" s="1136" t="s">
        <v>608</v>
      </c>
      <c r="D95" s="1137"/>
      <c r="E95" s="1137"/>
      <c r="F95" s="1138"/>
      <c r="G95" s="84">
        <f>SUM(G94)</f>
        <v>0</v>
      </c>
    </row>
    <row r="96" spans="2:8" ht="14.1" customHeight="1" x14ac:dyDescent="0.3">
      <c r="B96" s="929"/>
      <c r="C96" s="929"/>
      <c r="D96" s="929"/>
      <c r="E96" s="929"/>
      <c r="F96" s="929"/>
      <c r="G96" s="458"/>
    </row>
    <row r="97" spans="2:8" ht="14.1" customHeight="1" x14ac:dyDescent="0.3">
      <c r="B97" s="74">
        <v>96900</v>
      </c>
      <c r="C97" s="923" t="s">
        <v>113</v>
      </c>
      <c r="D97" s="1089"/>
      <c r="E97" s="1089"/>
      <c r="F97" s="924"/>
      <c r="G97" s="84">
        <f>G91+G83+G76+G69+G50+G41+G34+G95</f>
        <v>0</v>
      </c>
    </row>
    <row r="98" spans="2:8" ht="14.1" customHeight="1" x14ac:dyDescent="0.3">
      <c r="B98" s="929"/>
      <c r="C98" s="929"/>
      <c r="D98" s="929"/>
      <c r="E98" s="929"/>
      <c r="F98" s="929"/>
      <c r="G98" s="458"/>
    </row>
    <row r="99" spans="2:8" ht="14.1" customHeight="1" x14ac:dyDescent="0.3">
      <c r="B99" s="76">
        <v>97000</v>
      </c>
      <c r="C99" s="923" t="s">
        <v>114</v>
      </c>
      <c r="D99" s="1089"/>
      <c r="E99" s="1089"/>
      <c r="F99" s="924"/>
      <c r="G99" s="84">
        <f>G20-G97</f>
        <v>0</v>
      </c>
    </row>
    <row r="100" spans="2:8" ht="14.1" customHeight="1" x14ac:dyDescent="0.3">
      <c r="B100" s="929"/>
      <c r="C100" s="946"/>
      <c r="D100" s="946"/>
      <c r="E100" s="946"/>
      <c r="F100" s="946"/>
      <c r="G100" s="475"/>
    </row>
    <row r="101" spans="2:8" ht="14.1" customHeight="1" x14ac:dyDescent="0.3">
      <c r="B101" s="78"/>
      <c r="C101" s="914" t="s">
        <v>115</v>
      </c>
      <c r="D101" s="914"/>
      <c r="E101" s="914"/>
      <c r="F101" s="914"/>
      <c r="G101" s="915"/>
    </row>
    <row r="102" spans="2:8" ht="14.1" customHeight="1" x14ac:dyDescent="0.3">
      <c r="B102" s="473">
        <v>10010</v>
      </c>
      <c r="C102" s="916" t="s">
        <v>116</v>
      </c>
      <c r="D102" s="922"/>
      <c r="E102" s="922"/>
      <c r="F102" s="917"/>
      <c r="G102" s="94"/>
      <c r="H102" s="101"/>
    </row>
    <row r="103" spans="2:8" ht="14.1" customHeight="1" x14ac:dyDescent="0.3">
      <c r="B103" s="473">
        <v>10020</v>
      </c>
      <c r="C103" s="916" t="s">
        <v>117</v>
      </c>
      <c r="D103" s="922"/>
      <c r="E103" s="922"/>
      <c r="F103" s="917"/>
      <c r="G103" s="67"/>
      <c r="H103" s="101"/>
    </row>
    <row r="104" spans="2:8" ht="14.1" customHeight="1" x14ac:dyDescent="0.3">
      <c r="B104" s="473" t="s">
        <v>119</v>
      </c>
      <c r="C104" s="916" t="s">
        <v>120</v>
      </c>
      <c r="D104" s="922"/>
      <c r="E104" s="922"/>
      <c r="F104" s="917"/>
      <c r="G104" s="197">
        <f>ROUND((E482*-1),-1)</f>
        <v>0</v>
      </c>
      <c r="H104" s="101" t="s">
        <v>288</v>
      </c>
    </row>
    <row r="105" spans="2:8" ht="14.1" customHeight="1" x14ac:dyDescent="0.3">
      <c r="B105" s="473">
        <v>97100</v>
      </c>
      <c r="C105" s="916" t="s">
        <v>121</v>
      </c>
      <c r="D105" s="922"/>
      <c r="E105" s="922"/>
      <c r="F105" s="917"/>
      <c r="G105" s="197">
        <f>ROUND(E491,-1)*-1</f>
        <v>0</v>
      </c>
      <c r="H105" s="101" t="s">
        <v>288</v>
      </c>
    </row>
    <row r="106" spans="2:8" ht="14.1" customHeight="1" x14ac:dyDescent="0.3">
      <c r="B106" s="474"/>
      <c r="C106" s="916" t="s">
        <v>122</v>
      </c>
      <c r="D106" s="922"/>
      <c r="E106" s="922"/>
      <c r="F106" s="917"/>
      <c r="G106" s="197">
        <f>ROUND(E500,-1)*-1</f>
        <v>0</v>
      </c>
      <c r="H106" s="101" t="s">
        <v>288</v>
      </c>
    </row>
    <row r="107" spans="2:8" ht="14.1" customHeight="1" x14ac:dyDescent="0.3">
      <c r="B107" s="474"/>
      <c r="C107" s="916" t="s">
        <v>546</v>
      </c>
      <c r="D107" s="922"/>
      <c r="E107" s="922"/>
      <c r="F107" s="917"/>
      <c r="G107" s="197">
        <f>ROUND((E503*-1),-1)</f>
        <v>0</v>
      </c>
      <c r="H107" s="101" t="s">
        <v>288</v>
      </c>
    </row>
    <row r="108" spans="2:8" ht="14.1" customHeight="1" x14ac:dyDescent="0.3">
      <c r="B108" s="474"/>
      <c r="C108" s="916" t="s">
        <v>621</v>
      </c>
      <c r="D108" s="922"/>
      <c r="E108" s="922"/>
      <c r="F108" s="917"/>
      <c r="G108" s="67">
        <v>0</v>
      </c>
    </row>
    <row r="109" spans="2:8" ht="14.1" customHeight="1" x14ac:dyDescent="0.3">
      <c r="B109" s="474"/>
      <c r="C109" s="923" t="s">
        <v>123</v>
      </c>
      <c r="D109" s="1089"/>
      <c r="E109" s="1089"/>
      <c r="F109" s="924"/>
      <c r="G109" s="59">
        <f>SUM(G102:G108)</f>
        <v>0</v>
      </c>
    </row>
    <row r="110" spans="2:8" ht="14.1" customHeight="1" x14ac:dyDescent="0.3">
      <c r="B110" s="929"/>
      <c r="C110" s="929"/>
      <c r="D110" s="929"/>
      <c r="E110" s="929"/>
      <c r="F110" s="929"/>
      <c r="G110" s="929"/>
      <c r="H110" s="102"/>
    </row>
    <row r="111" spans="2:8" ht="14.1" customHeight="1" x14ac:dyDescent="0.3">
      <c r="B111" s="78">
        <v>10000</v>
      </c>
      <c r="C111" s="923" t="s">
        <v>180</v>
      </c>
      <c r="D111" s="1089"/>
      <c r="E111" s="1089"/>
      <c r="F111" s="924"/>
      <c r="G111" s="84">
        <f>G109+G99</f>
        <v>0</v>
      </c>
    </row>
    <row r="112" spans="2:8" ht="54.6" customHeight="1" x14ac:dyDescent="0.3">
      <c r="B112" s="1157"/>
      <c r="C112" s="1157"/>
      <c r="D112" s="1157"/>
      <c r="E112" s="1157"/>
      <c r="F112" s="1157"/>
      <c r="G112" s="1157"/>
    </row>
    <row r="113" spans="2:8" ht="21" x14ac:dyDescent="0.3">
      <c r="B113" s="1065" t="s">
        <v>400</v>
      </c>
      <c r="C113" s="1066"/>
      <c r="D113" s="1066"/>
      <c r="E113" s="1066"/>
      <c r="F113" s="1066"/>
      <c r="G113" s="1067"/>
    </row>
    <row r="114" spans="2:8" ht="15" customHeight="1" x14ac:dyDescent="0.3">
      <c r="B114" s="1059"/>
      <c r="C114" s="1059"/>
      <c r="D114" s="1059"/>
      <c r="E114" s="1059"/>
      <c r="F114" s="1059"/>
      <c r="G114" s="1059"/>
    </row>
    <row r="115" spans="2:8" ht="15" customHeight="1" x14ac:dyDescent="0.3">
      <c r="B115" s="1060" t="s">
        <v>216</v>
      </c>
      <c r="C115" s="1061"/>
      <c r="D115" s="1061"/>
      <c r="E115" s="1061"/>
      <c r="F115" s="1063" t="s">
        <v>394</v>
      </c>
      <c r="G115" s="1064"/>
    </row>
    <row r="116" spans="2:8" ht="17.25" customHeight="1" x14ac:dyDescent="0.3">
      <c r="B116" s="553" t="s">
        <v>255</v>
      </c>
      <c r="C116" s="554"/>
      <c r="D116" s="554"/>
      <c r="E116" s="422">
        <v>0</v>
      </c>
      <c r="F116" s="993"/>
      <c r="G116" s="994"/>
    </row>
    <row r="117" spans="2:8" ht="15" customHeight="1" x14ac:dyDescent="0.3">
      <c r="B117" s="553"/>
      <c r="C117" s="554"/>
      <c r="D117" s="554"/>
      <c r="E117" s="555"/>
      <c r="F117" s="982"/>
      <c r="G117" s="983"/>
    </row>
    <row r="118" spans="2:8" ht="17.25" customHeight="1" x14ac:dyDescent="0.3">
      <c r="B118" s="553" t="s">
        <v>256</v>
      </c>
      <c r="C118" s="554"/>
      <c r="D118" s="556">
        <f>(D5*12)*F6</f>
        <v>0</v>
      </c>
      <c r="E118" s="557">
        <f>D118*E116</f>
        <v>0</v>
      </c>
      <c r="F118" s="982"/>
      <c r="G118" s="983"/>
    </row>
    <row r="119" spans="2:8" ht="15" customHeight="1" x14ac:dyDescent="0.3">
      <c r="B119" s="553"/>
      <c r="C119" s="554"/>
      <c r="D119" s="554"/>
      <c r="E119" s="555"/>
      <c r="F119" s="982"/>
      <c r="G119" s="983"/>
    </row>
    <row r="120" spans="2:8" ht="15" customHeight="1" x14ac:dyDescent="0.3">
      <c r="B120" s="558" t="s">
        <v>257</v>
      </c>
      <c r="C120" s="413"/>
      <c r="D120" s="554"/>
      <c r="E120" s="418">
        <v>0</v>
      </c>
      <c r="F120" s="982"/>
      <c r="G120" s="983"/>
    </row>
    <row r="121" spans="2:8" ht="15" customHeight="1" x14ac:dyDescent="0.3">
      <c r="B121" s="553"/>
      <c r="C121" s="554"/>
      <c r="D121" s="554"/>
      <c r="E121" s="555"/>
      <c r="F121" s="982"/>
      <c r="G121" s="983"/>
    </row>
    <row r="122" spans="2:8" ht="17.25" customHeight="1" x14ac:dyDescent="0.3">
      <c r="B122" s="559" t="s">
        <v>395</v>
      </c>
      <c r="C122" s="560"/>
      <c r="D122" s="560"/>
      <c r="E122" s="561">
        <f>E120+E118</f>
        <v>0</v>
      </c>
      <c r="F122" s="1002"/>
      <c r="G122" s="1003"/>
      <c r="H122" s="101" t="s">
        <v>413</v>
      </c>
    </row>
    <row r="123" spans="2:8" ht="15" customHeight="1" x14ac:dyDescent="0.3">
      <c r="B123" s="1059"/>
      <c r="C123" s="1059"/>
      <c r="D123" s="1059"/>
      <c r="E123" s="1059"/>
      <c r="F123" s="1059"/>
      <c r="G123" s="1059"/>
    </row>
    <row r="124" spans="2:8" ht="15" customHeight="1" x14ac:dyDescent="0.3">
      <c r="B124" s="1060" t="s">
        <v>217</v>
      </c>
      <c r="C124" s="1061"/>
      <c r="D124" s="1061"/>
      <c r="E124" s="1062"/>
      <c r="F124" s="1063" t="s">
        <v>394</v>
      </c>
      <c r="G124" s="1064"/>
    </row>
    <row r="125" spans="2:8" ht="15" customHeight="1" x14ac:dyDescent="0.3">
      <c r="B125" s="553" t="s">
        <v>258</v>
      </c>
      <c r="C125" s="554"/>
      <c r="D125" s="562">
        <f>(D5*12)-D118</f>
        <v>0</v>
      </c>
      <c r="E125" s="557">
        <f>D125*E116*(-1)</f>
        <v>0</v>
      </c>
      <c r="F125" s="993"/>
      <c r="G125" s="994"/>
    </row>
    <row r="126" spans="2:8" ht="15" customHeight="1" x14ac:dyDescent="0.3">
      <c r="B126" s="553"/>
      <c r="C126" s="554"/>
      <c r="D126" s="554"/>
      <c r="E126" s="555"/>
      <c r="F126" s="982"/>
      <c r="G126" s="983"/>
    </row>
    <row r="127" spans="2:8" ht="15" customHeight="1" x14ac:dyDescent="0.3">
      <c r="B127" s="558" t="s">
        <v>257</v>
      </c>
      <c r="C127" s="413"/>
      <c r="D127" s="563"/>
      <c r="E127" s="414">
        <v>0</v>
      </c>
      <c r="F127" s="982"/>
      <c r="G127" s="983"/>
    </row>
    <row r="128" spans="2:8" ht="15" customHeight="1" x14ac:dyDescent="0.3">
      <c r="B128" s="553"/>
      <c r="C128" s="554"/>
      <c r="D128" s="564"/>
      <c r="E128" s="555"/>
      <c r="F128" s="982"/>
      <c r="G128" s="983"/>
    </row>
    <row r="129" spans="2:8" ht="17.25" customHeight="1" x14ac:dyDescent="0.3">
      <c r="B129" s="559" t="s">
        <v>259</v>
      </c>
      <c r="C129" s="560"/>
      <c r="D129" s="565"/>
      <c r="E129" s="561">
        <f>SUM(E125:E128)</f>
        <v>0</v>
      </c>
      <c r="F129" s="1002"/>
      <c r="G129" s="1003"/>
      <c r="H129" s="101" t="s">
        <v>413</v>
      </c>
    </row>
    <row r="130" spans="2:8" ht="15" customHeight="1" x14ac:dyDescent="0.3">
      <c r="B130" s="1059"/>
      <c r="C130" s="1059"/>
      <c r="D130" s="1059"/>
      <c r="E130" s="1059"/>
      <c r="F130" s="1059"/>
      <c r="G130" s="1059"/>
    </row>
    <row r="131" spans="2:8" ht="15" customHeight="1" x14ac:dyDescent="0.3">
      <c r="B131" s="1060" t="s">
        <v>30</v>
      </c>
      <c r="C131" s="1061"/>
      <c r="D131" s="1061"/>
      <c r="E131" s="1061"/>
      <c r="F131" s="1063" t="s">
        <v>394</v>
      </c>
      <c r="G131" s="1064"/>
    </row>
    <row r="132" spans="2:8" ht="31.5" customHeight="1" x14ac:dyDescent="0.3">
      <c r="B132" s="1080" t="s">
        <v>398</v>
      </c>
      <c r="C132" s="1081"/>
      <c r="D132" s="418">
        <v>0</v>
      </c>
      <c r="E132" s="557">
        <f>D132*12</f>
        <v>0</v>
      </c>
      <c r="F132" s="993"/>
      <c r="G132" s="994"/>
    </row>
    <row r="133" spans="2:8" ht="15" customHeight="1" x14ac:dyDescent="0.3">
      <c r="B133" s="553"/>
      <c r="C133" s="554"/>
      <c r="D133" s="554"/>
      <c r="E133" s="555"/>
      <c r="F133" s="982"/>
      <c r="G133" s="983"/>
    </row>
    <row r="134" spans="2:8" ht="17.25" customHeight="1" x14ac:dyDescent="0.3">
      <c r="B134" s="558" t="s">
        <v>257</v>
      </c>
      <c r="C134" s="413"/>
      <c r="D134" s="554"/>
      <c r="E134" s="418">
        <v>0</v>
      </c>
      <c r="F134" s="982"/>
      <c r="G134" s="983"/>
    </row>
    <row r="135" spans="2:8" ht="15" customHeight="1" x14ac:dyDescent="0.3">
      <c r="B135" s="553"/>
      <c r="C135" s="554"/>
      <c r="D135" s="554"/>
      <c r="E135" s="555"/>
      <c r="F135" s="982"/>
      <c r="G135" s="983"/>
    </row>
    <row r="136" spans="2:8" ht="17.25" customHeight="1" x14ac:dyDescent="0.3">
      <c r="B136" s="559" t="s">
        <v>399</v>
      </c>
      <c r="C136" s="560"/>
      <c r="D136" s="560"/>
      <c r="E136" s="561">
        <f>SUM(E132:E134)</f>
        <v>0</v>
      </c>
      <c r="F136" s="1002"/>
      <c r="G136" s="1003"/>
      <c r="H136" s="101" t="s">
        <v>413</v>
      </c>
    </row>
    <row r="137" spans="2:8" ht="16.2" customHeight="1" x14ac:dyDescent="0.3">
      <c r="B137" s="1094"/>
      <c r="C137" s="1094"/>
      <c r="D137" s="1094"/>
      <c r="E137" s="1094"/>
      <c r="F137" s="1094"/>
      <c r="G137" s="1094"/>
    </row>
    <row r="138" spans="2:8" ht="15" customHeight="1" x14ac:dyDescent="0.3">
      <c r="B138" s="1060" t="s">
        <v>401</v>
      </c>
      <c r="C138" s="1061"/>
      <c r="D138" s="1061"/>
      <c r="E138" s="1061"/>
      <c r="F138" s="1063" t="s">
        <v>394</v>
      </c>
      <c r="G138" s="1064"/>
    </row>
    <row r="139" spans="2:8" ht="15" customHeight="1" x14ac:dyDescent="0.3">
      <c r="B139" s="1080" t="s">
        <v>403</v>
      </c>
      <c r="C139" s="1081"/>
      <c r="D139" s="418">
        <v>0</v>
      </c>
      <c r="E139" s="557">
        <f>D139*12</f>
        <v>0</v>
      </c>
      <c r="F139" s="993"/>
      <c r="G139" s="994"/>
    </row>
    <row r="140" spans="2:8" ht="15" customHeight="1" x14ac:dyDescent="0.3">
      <c r="B140" s="553"/>
      <c r="C140" s="554"/>
      <c r="D140" s="554"/>
      <c r="E140" s="555"/>
      <c r="F140" s="982"/>
      <c r="G140" s="983"/>
    </row>
    <row r="141" spans="2:8" ht="17.25" customHeight="1" x14ac:dyDescent="0.3">
      <c r="B141" s="558" t="s">
        <v>257</v>
      </c>
      <c r="C141" s="413"/>
      <c r="D141" s="554"/>
      <c r="E141" s="418">
        <v>0</v>
      </c>
      <c r="F141" s="982"/>
      <c r="G141" s="983"/>
    </row>
    <row r="142" spans="2:8" ht="15" customHeight="1" x14ac:dyDescent="0.3">
      <c r="B142" s="553"/>
      <c r="C142" s="554"/>
      <c r="D142" s="554"/>
      <c r="E142" s="555"/>
      <c r="F142" s="982"/>
      <c r="G142" s="983"/>
    </row>
    <row r="143" spans="2:8" ht="17.25" customHeight="1" x14ac:dyDescent="0.3">
      <c r="B143" s="559" t="s">
        <v>402</v>
      </c>
      <c r="C143" s="560"/>
      <c r="D143" s="560"/>
      <c r="E143" s="561">
        <f>SUM(E139:E141)</f>
        <v>0</v>
      </c>
      <c r="F143" s="1002"/>
      <c r="G143" s="1003"/>
      <c r="H143" s="101" t="s">
        <v>413</v>
      </c>
    </row>
    <row r="144" spans="2:8" ht="16.2" customHeight="1" x14ac:dyDescent="0.3">
      <c r="B144" s="1094"/>
      <c r="C144" s="1094"/>
      <c r="D144" s="1094"/>
      <c r="E144" s="1094"/>
      <c r="F144" s="1094"/>
      <c r="G144" s="1094"/>
    </row>
    <row r="145" spans="2:8" ht="15" customHeight="1" x14ac:dyDescent="0.3">
      <c r="B145" s="1060" t="s">
        <v>32</v>
      </c>
      <c r="C145" s="1061"/>
      <c r="D145" s="1061"/>
      <c r="E145" s="1062"/>
      <c r="F145" s="1063" t="s">
        <v>394</v>
      </c>
      <c r="G145" s="1064"/>
    </row>
    <row r="146" spans="2:8" ht="15" customHeight="1" x14ac:dyDescent="0.3">
      <c r="B146" s="1068" t="s">
        <v>429</v>
      </c>
      <c r="C146" s="1069"/>
      <c r="D146" s="566"/>
      <c r="E146" s="416">
        <v>0</v>
      </c>
      <c r="F146" s="993"/>
      <c r="G146" s="994"/>
    </row>
    <row r="147" spans="2:8" ht="15" customHeight="1" x14ac:dyDescent="0.3">
      <c r="B147" s="567"/>
      <c r="C147" s="568"/>
      <c r="D147" s="566"/>
      <c r="E147" s="566"/>
      <c r="F147" s="982"/>
      <c r="G147" s="983"/>
    </row>
    <row r="148" spans="2:8" ht="15" customHeight="1" x14ac:dyDescent="0.3">
      <c r="B148" s="569" t="s">
        <v>405</v>
      </c>
      <c r="C148" s="568"/>
      <c r="D148" s="566"/>
      <c r="E148" s="570">
        <f>General!C15</f>
        <v>0</v>
      </c>
      <c r="F148" s="982"/>
      <c r="G148" s="983"/>
    </row>
    <row r="149" spans="2:8" ht="15" customHeight="1" x14ac:dyDescent="0.3">
      <c r="B149" s="553"/>
      <c r="C149" s="554"/>
      <c r="D149" s="554"/>
      <c r="E149" s="555"/>
      <c r="F149" s="982"/>
      <c r="G149" s="983"/>
    </row>
    <row r="150" spans="2:8" ht="15" customHeight="1" x14ac:dyDescent="0.3">
      <c r="B150" s="553" t="s">
        <v>404</v>
      </c>
      <c r="C150" s="554"/>
      <c r="D150" s="554"/>
      <c r="E150" s="557">
        <f>E146*E148</f>
        <v>0</v>
      </c>
      <c r="F150" s="982"/>
      <c r="G150" s="983"/>
    </row>
    <row r="151" spans="2:8" ht="17.25" customHeight="1" x14ac:dyDescent="0.3">
      <c r="B151" s="553"/>
      <c r="C151" s="563"/>
      <c r="D151" s="554"/>
      <c r="E151" s="571"/>
      <c r="F151" s="982"/>
      <c r="G151" s="983"/>
    </row>
    <row r="152" spans="2:8" ht="15" customHeight="1" x14ac:dyDescent="0.3">
      <c r="B152" s="558" t="s">
        <v>257</v>
      </c>
      <c r="C152" s="413"/>
      <c r="D152" s="554"/>
      <c r="E152" s="417">
        <v>0</v>
      </c>
      <c r="F152" s="982"/>
      <c r="G152" s="983"/>
    </row>
    <row r="153" spans="2:8" ht="15" customHeight="1" x14ac:dyDescent="0.3">
      <c r="B153" s="553"/>
      <c r="C153" s="554"/>
      <c r="D153" s="554"/>
      <c r="E153" s="555"/>
      <c r="F153" s="982"/>
      <c r="G153" s="983"/>
    </row>
    <row r="154" spans="2:8" ht="17.25" customHeight="1" x14ac:dyDescent="0.3">
      <c r="B154" s="559" t="s">
        <v>407</v>
      </c>
      <c r="C154" s="560"/>
      <c r="D154" s="560"/>
      <c r="E154" s="561">
        <f>E152+E150</f>
        <v>0</v>
      </c>
      <c r="F154" s="1027"/>
      <c r="G154" s="1028"/>
      <c r="H154" s="101" t="s">
        <v>413</v>
      </c>
    </row>
    <row r="155" spans="2:8" ht="16.2" customHeight="1" x14ac:dyDescent="0.3">
      <c r="B155" s="1094"/>
      <c r="C155" s="1094"/>
      <c r="D155" s="1094"/>
      <c r="E155" s="1094"/>
      <c r="F155" s="1094"/>
      <c r="G155" s="1094"/>
    </row>
    <row r="156" spans="2:8" ht="15" customHeight="1" x14ac:dyDescent="0.3">
      <c r="B156" s="1060" t="s">
        <v>35</v>
      </c>
      <c r="C156" s="1061"/>
      <c r="D156" s="1061"/>
      <c r="E156" s="1062"/>
      <c r="F156" s="1063" t="s">
        <v>394</v>
      </c>
      <c r="G156" s="1064"/>
    </row>
    <row r="157" spans="2:8" ht="15" customHeight="1" x14ac:dyDescent="0.3">
      <c r="B157" s="1095" t="s">
        <v>700</v>
      </c>
      <c r="C157" s="1096"/>
      <c r="D157" s="1097"/>
      <c r="E157" s="418">
        <v>0</v>
      </c>
      <c r="F157" s="993"/>
      <c r="G157" s="994"/>
    </row>
    <row r="158" spans="2:8" ht="15" customHeight="1" x14ac:dyDescent="0.3">
      <c r="B158" s="1095" t="s">
        <v>408</v>
      </c>
      <c r="C158" s="1096"/>
      <c r="D158" s="1097"/>
      <c r="E158" s="418">
        <v>0</v>
      </c>
      <c r="F158" s="982"/>
      <c r="G158" s="983"/>
    </row>
    <row r="159" spans="2:8" ht="15" customHeight="1" x14ac:dyDescent="0.3">
      <c r="B159" s="1095" t="s">
        <v>409</v>
      </c>
      <c r="C159" s="1096"/>
      <c r="D159" s="1097"/>
      <c r="E159" s="418">
        <v>0</v>
      </c>
      <c r="F159" s="982"/>
      <c r="G159" s="983"/>
    </row>
    <row r="160" spans="2:8" ht="15" customHeight="1" x14ac:dyDescent="0.3">
      <c r="B160" s="1095" t="s">
        <v>410</v>
      </c>
      <c r="C160" s="1096"/>
      <c r="D160" s="1097"/>
      <c r="E160" s="418">
        <v>0</v>
      </c>
      <c r="F160" s="982"/>
      <c r="G160" s="983"/>
    </row>
    <row r="161" spans="1:8" ht="15" customHeight="1" x14ac:dyDescent="0.3">
      <c r="B161" s="1095" t="s">
        <v>411</v>
      </c>
      <c r="C161" s="1096"/>
      <c r="D161" s="1097"/>
      <c r="E161" s="418">
        <f t="shared" ref="E161" si="1">D161*12</f>
        <v>0</v>
      </c>
      <c r="F161" s="982"/>
      <c r="G161" s="983"/>
    </row>
    <row r="162" spans="1:8" ht="15" customHeight="1" x14ac:dyDescent="0.3">
      <c r="B162" s="553"/>
      <c r="C162" s="554"/>
      <c r="D162" s="554"/>
      <c r="E162" s="555"/>
      <c r="F162" s="982"/>
      <c r="G162" s="983"/>
    </row>
    <row r="163" spans="1:8" ht="17.25" customHeight="1" x14ac:dyDescent="0.3">
      <c r="B163" s="559" t="s">
        <v>412</v>
      </c>
      <c r="C163" s="560"/>
      <c r="D163" s="560"/>
      <c r="E163" s="561">
        <f>SUM(E157:E161)</f>
        <v>0</v>
      </c>
      <c r="F163" s="1002"/>
      <c r="G163" s="1003"/>
      <c r="H163" s="101" t="s">
        <v>413</v>
      </c>
    </row>
    <row r="164" spans="1:8" ht="16.2" customHeight="1" x14ac:dyDescent="0.3">
      <c r="B164" s="1094"/>
      <c r="C164" s="1094"/>
      <c r="D164" s="1094"/>
      <c r="E164" s="1094"/>
      <c r="F164" s="1094"/>
      <c r="G164" s="1094"/>
    </row>
    <row r="165" spans="1:8" ht="21" x14ac:dyDescent="0.3">
      <c r="B165" s="1065" t="s">
        <v>420</v>
      </c>
      <c r="C165" s="1066"/>
      <c r="D165" s="1066"/>
      <c r="E165" s="1066"/>
      <c r="F165" s="1066"/>
      <c r="G165" s="1067"/>
    </row>
    <row r="166" spans="1:8" ht="16.2" customHeight="1" x14ac:dyDescent="0.3">
      <c r="A166" s="102"/>
      <c r="B166" s="1094"/>
      <c r="C166" s="1094"/>
      <c r="D166" s="1094"/>
      <c r="E166" s="1094"/>
      <c r="F166" s="1094"/>
      <c r="G166" s="1094"/>
    </row>
    <row r="167" spans="1:8" ht="15" customHeight="1" x14ac:dyDescent="0.3">
      <c r="B167" s="1060" t="s">
        <v>416</v>
      </c>
      <c r="C167" s="1061"/>
      <c r="D167" s="1061"/>
      <c r="E167" s="1062"/>
      <c r="F167" s="1063" t="s">
        <v>370</v>
      </c>
      <c r="G167" s="1064"/>
    </row>
    <row r="168" spans="1:8" ht="15" customHeight="1" x14ac:dyDescent="0.3">
      <c r="B168" s="572" t="s">
        <v>417</v>
      </c>
      <c r="C168" s="573"/>
      <c r="D168" s="574"/>
      <c r="E168" s="418">
        <v>0</v>
      </c>
      <c r="F168" s="1015"/>
      <c r="G168" s="1016"/>
    </row>
    <row r="169" spans="1:8" ht="15" customHeight="1" x14ac:dyDescent="0.3">
      <c r="B169" s="553"/>
      <c r="C169" s="554"/>
      <c r="D169" s="566"/>
      <c r="E169" s="575"/>
      <c r="F169" s="991"/>
      <c r="G169" s="992"/>
    </row>
    <row r="170" spans="1:8" ht="15" customHeight="1" x14ac:dyDescent="0.3">
      <c r="B170" s="1068" t="s">
        <v>418</v>
      </c>
      <c r="C170" s="1069"/>
      <c r="D170" s="576"/>
      <c r="E170" s="629">
        <f>E168*General!$C$9</f>
        <v>0</v>
      </c>
      <c r="F170" s="991"/>
      <c r="G170" s="992"/>
    </row>
    <row r="171" spans="1:8" ht="15" customHeight="1" x14ac:dyDescent="0.3">
      <c r="B171" s="553"/>
      <c r="C171" s="563"/>
      <c r="D171" s="576"/>
      <c r="E171" s="566"/>
      <c r="F171" s="991"/>
      <c r="G171" s="992"/>
    </row>
    <row r="172" spans="1:8" ht="15" customHeight="1" x14ac:dyDescent="0.3">
      <c r="B172" s="558" t="s">
        <v>379</v>
      </c>
      <c r="C172" s="413"/>
      <c r="D172" s="576"/>
      <c r="E172" s="418">
        <v>0</v>
      </c>
      <c r="F172" s="991"/>
      <c r="G172" s="992"/>
    </row>
    <row r="173" spans="1:8" ht="15" customHeight="1" x14ac:dyDescent="0.3">
      <c r="B173" s="558"/>
      <c r="C173" s="563"/>
      <c r="D173" s="576"/>
      <c r="E173" s="566"/>
      <c r="F173" s="991"/>
      <c r="G173" s="992"/>
    </row>
    <row r="174" spans="1:8" ht="17.25" customHeight="1" x14ac:dyDescent="0.3">
      <c r="B174" s="1084" t="s">
        <v>419</v>
      </c>
      <c r="C174" s="1085"/>
      <c r="D174" s="577"/>
      <c r="E174" s="578">
        <f>SUM(E168:E173)</f>
        <v>0</v>
      </c>
      <c r="F174" s="1025"/>
      <c r="G174" s="1026"/>
      <c r="H174" s="101" t="s">
        <v>413</v>
      </c>
    </row>
    <row r="175" spans="1:8" ht="16.2" customHeight="1" x14ac:dyDescent="0.3">
      <c r="B175" s="1094"/>
      <c r="C175" s="1094"/>
      <c r="D175" s="1094"/>
      <c r="E175" s="1094"/>
      <c r="F175" s="1094"/>
      <c r="G175" s="1094"/>
    </row>
    <row r="176" spans="1:8" s="102" customFormat="1" ht="15" customHeight="1" x14ac:dyDescent="0.3">
      <c r="A176" s="115"/>
      <c r="B176" s="1061" t="s">
        <v>414</v>
      </c>
      <c r="C176" s="1061"/>
      <c r="D176" s="1061"/>
      <c r="E176" s="1062"/>
      <c r="F176" s="1063" t="s">
        <v>394</v>
      </c>
      <c r="G176" s="1064"/>
    </row>
    <row r="177" spans="1:8" ht="15" customHeight="1" x14ac:dyDescent="0.3">
      <c r="A177" s="115"/>
      <c r="B177" s="1069" t="s">
        <v>415</v>
      </c>
      <c r="C177" s="1069"/>
      <c r="D177" s="554"/>
      <c r="E177" s="579">
        <f>D118</f>
        <v>0</v>
      </c>
      <c r="F177" s="993"/>
      <c r="G177" s="994"/>
    </row>
    <row r="178" spans="1:8" ht="15" customHeight="1" x14ac:dyDescent="0.3">
      <c r="A178" s="115"/>
      <c r="B178" s="568"/>
      <c r="C178" s="568"/>
      <c r="D178" s="554"/>
      <c r="E178" s="580"/>
      <c r="F178" s="1078"/>
      <c r="G178" s="1076"/>
    </row>
    <row r="179" spans="1:8" ht="15" customHeight="1" x14ac:dyDescent="0.3">
      <c r="A179" s="115"/>
      <c r="B179" s="1068" t="s">
        <v>551</v>
      </c>
      <c r="C179" s="1069"/>
      <c r="D179" s="554"/>
      <c r="E179" s="581">
        <f>G20</f>
        <v>0</v>
      </c>
      <c r="F179" s="1078"/>
      <c r="G179" s="1076"/>
    </row>
    <row r="180" spans="1:8" ht="15" customHeight="1" x14ac:dyDescent="0.3">
      <c r="A180" s="115"/>
      <c r="B180" s="568"/>
      <c r="C180" s="568"/>
      <c r="D180" s="554"/>
      <c r="E180" s="582"/>
      <c r="F180" s="1078"/>
      <c r="G180" s="1076"/>
    </row>
    <row r="181" spans="1:8" ht="15" customHeight="1" x14ac:dyDescent="0.3">
      <c r="A181" s="115"/>
      <c r="B181" s="1063" t="s">
        <v>554</v>
      </c>
      <c r="C181" s="1098"/>
      <c r="D181" s="1098"/>
      <c r="E181" s="1064"/>
      <c r="F181" s="1078"/>
      <c r="G181" s="1076"/>
    </row>
    <row r="182" spans="1:8" ht="15" customHeight="1" x14ac:dyDescent="0.3">
      <c r="A182" s="115"/>
      <c r="B182" s="568"/>
      <c r="C182" s="568"/>
      <c r="D182" s="554"/>
      <c r="E182" s="583"/>
      <c r="F182" s="1078"/>
      <c r="G182" s="1076"/>
    </row>
    <row r="183" spans="1:8" ht="15" customHeight="1" x14ac:dyDescent="0.3">
      <c r="A183" s="115"/>
      <c r="B183" s="584" t="s">
        <v>550</v>
      </c>
      <c r="C183" s="584"/>
      <c r="D183" s="585">
        <v>0</v>
      </c>
      <c r="E183" s="557">
        <f>G20*D183</f>
        <v>0</v>
      </c>
      <c r="F183" s="1078"/>
      <c r="G183" s="1076"/>
    </row>
    <row r="184" spans="1:8" ht="15" customHeight="1" x14ac:dyDescent="0.3">
      <c r="A184" s="115"/>
      <c r="B184" s="554"/>
      <c r="C184" s="586" t="s">
        <v>555</v>
      </c>
      <c r="D184" s="554"/>
      <c r="E184" s="554"/>
      <c r="F184" s="982"/>
      <c r="G184" s="983"/>
    </row>
    <row r="185" spans="1:8" ht="15" customHeight="1" x14ac:dyDescent="0.3">
      <c r="A185" s="115"/>
      <c r="B185" s="1068" t="s">
        <v>290</v>
      </c>
      <c r="C185" s="1069"/>
      <c r="D185" s="587">
        <v>0</v>
      </c>
      <c r="E185" s="557">
        <f>E177*D185</f>
        <v>0</v>
      </c>
      <c r="F185" s="982"/>
      <c r="G185" s="983"/>
    </row>
    <row r="186" spans="1:8" ht="17.25" customHeight="1" x14ac:dyDescent="0.3">
      <c r="A186" s="115"/>
      <c r="B186" s="588"/>
      <c r="C186" s="554"/>
      <c r="D186" s="589"/>
      <c r="E186" s="590"/>
      <c r="F186" s="1078"/>
      <c r="G186" s="1076"/>
      <c r="H186" s="101"/>
    </row>
    <row r="187" spans="1:8" ht="15" customHeight="1" x14ac:dyDescent="0.3">
      <c r="A187" s="115"/>
      <c r="B187" s="558" t="s">
        <v>379</v>
      </c>
      <c r="C187" s="413"/>
      <c r="D187" s="589"/>
      <c r="E187" s="587">
        <v>0</v>
      </c>
      <c r="F187" s="1078"/>
      <c r="G187" s="1076"/>
    </row>
    <row r="188" spans="1:8" ht="15" customHeight="1" x14ac:dyDescent="0.3">
      <c r="A188" s="115"/>
      <c r="B188" s="554"/>
      <c r="C188" s="554"/>
      <c r="D188" s="554"/>
      <c r="E188" s="591"/>
      <c r="F188" s="982"/>
      <c r="G188" s="983"/>
    </row>
    <row r="189" spans="1:8" ht="17.25" customHeight="1" x14ac:dyDescent="0.3">
      <c r="A189" s="115"/>
      <c r="B189" s="1082" t="s">
        <v>552</v>
      </c>
      <c r="C189" s="1083"/>
      <c r="D189" s="554"/>
      <c r="E189" s="578">
        <f>E183+E185+E187</f>
        <v>0</v>
      </c>
      <c r="F189" s="1078"/>
      <c r="G189" s="1076"/>
      <c r="H189" s="101" t="s">
        <v>413</v>
      </c>
    </row>
    <row r="190" spans="1:8" ht="15" customHeight="1" x14ac:dyDescent="0.3">
      <c r="A190" s="115"/>
      <c r="B190" s="554"/>
      <c r="C190" s="554"/>
      <c r="D190" s="554"/>
      <c r="E190" s="591"/>
      <c r="F190" s="1078"/>
      <c r="G190" s="1076"/>
    </row>
    <row r="191" spans="1:8" ht="15" customHeight="1" x14ac:dyDescent="0.3">
      <c r="A191" s="115"/>
      <c r="B191" s="1068" t="s">
        <v>291</v>
      </c>
      <c r="C191" s="1069"/>
      <c r="D191" s="587">
        <v>0</v>
      </c>
      <c r="E191" s="557">
        <f>E177*D191</f>
        <v>0</v>
      </c>
      <c r="F191" s="1078"/>
      <c r="G191" s="1076"/>
    </row>
    <row r="192" spans="1:8" ht="15" customHeight="1" x14ac:dyDescent="0.3">
      <c r="A192" s="115"/>
      <c r="B192" s="554"/>
      <c r="C192" s="554"/>
      <c r="D192" s="554"/>
      <c r="E192" s="591"/>
      <c r="F192" s="1078"/>
      <c r="G192" s="1076"/>
    </row>
    <row r="193" spans="1:8" ht="15" customHeight="1" x14ac:dyDescent="0.3">
      <c r="A193" s="115"/>
      <c r="B193" s="558" t="s">
        <v>379</v>
      </c>
      <c r="C193" s="413"/>
      <c r="D193" s="592"/>
      <c r="E193" s="587">
        <v>0</v>
      </c>
      <c r="F193" s="982"/>
      <c r="G193" s="983"/>
    </row>
    <row r="194" spans="1:8" ht="17.25" customHeight="1" x14ac:dyDescent="0.3">
      <c r="A194" s="102"/>
      <c r="B194" s="558"/>
      <c r="C194" s="563"/>
      <c r="D194" s="592"/>
      <c r="E194" s="590"/>
      <c r="F194" s="1078"/>
      <c r="G194" s="1076"/>
      <c r="H194" s="101"/>
    </row>
    <row r="195" spans="1:8" ht="17.25" customHeight="1" x14ac:dyDescent="0.3">
      <c r="A195" s="102"/>
      <c r="B195" s="1084" t="s">
        <v>553</v>
      </c>
      <c r="C195" s="1085"/>
      <c r="D195" s="593"/>
      <c r="E195" s="578">
        <f>E191+E193</f>
        <v>0</v>
      </c>
      <c r="F195" s="1027"/>
      <c r="G195" s="1028"/>
      <c r="H195" s="101" t="s">
        <v>413</v>
      </c>
    </row>
    <row r="196" spans="1:8" ht="15" customHeight="1" x14ac:dyDescent="0.3">
      <c r="B196" s="1059"/>
      <c r="C196" s="1059"/>
      <c r="D196" s="1059"/>
      <c r="E196" s="1059"/>
      <c r="F196" s="1059"/>
      <c r="G196" s="1059"/>
    </row>
    <row r="197" spans="1:8" ht="15" customHeight="1" x14ac:dyDescent="0.3">
      <c r="B197" s="1060" t="s">
        <v>263</v>
      </c>
      <c r="C197" s="1061"/>
      <c r="D197" s="1061"/>
      <c r="E197" s="1062"/>
      <c r="F197" s="1063" t="s">
        <v>394</v>
      </c>
      <c r="G197" s="1064"/>
    </row>
    <row r="198" spans="1:8" ht="15" customHeight="1" x14ac:dyDescent="0.3">
      <c r="B198" s="553" t="s">
        <v>327</v>
      </c>
      <c r="C198" s="554"/>
      <c r="D198" s="418">
        <v>0</v>
      </c>
      <c r="E198" s="557">
        <f>D198*12</f>
        <v>0</v>
      </c>
      <c r="F198" s="993"/>
      <c r="G198" s="994"/>
    </row>
    <row r="199" spans="1:8" ht="15" customHeight="1" x14ac:dyDescent="0.3">
      <c r="B199" s="553" t="s">
        <v>264</v>
      </c>
      <c r="C199" s="554"/>
      <c r="D199" s="555"/>
      <c r="E199" s="414">
        <v>0</v>
      </c>
      <c r="F199" s="982"/>
      <c r="G199" s="983"/>
    </row>
    <row r="200" spans="1:8" ht="15" customHeight="1" x14ac:dyDescent="0.3">
      <c r="B200" s="553" t="s">
        <v>198</v>
      </c>
      <c r="C200" s="413" t="s">
        <v>265</v>
      </c>
      <c r="D200" s="555"/>
      <c r="E200" s="414">
        <v>0</v>
      </c>
      <c r="F200" s="982"/>
      <c r="G200" s="983"/>
    </row>
    <row r="201" spans="1:8" ht="15" customHeight="1" x14ac:dyDescent="0.3">
      <c r="B201" s="553"/>
      <c r="C201" s="413" t="s">
        <v>265</v>
      </c>
      <c r="D201" s="555"/>
      <c r="E201" s="414">
        <v>0</v>
      </c>
      <c r="F201" s="982"/>
      <c r="G201" s="983"/>
    </row>
    <row r="202" spans="1:8" ht="15" customHeight="1" x14ac:dyDescent="0.3">
      <c r="B202" s="553"/>
      <c r="C202" s="413" t="s">
        <v>265</v>
      </c>
      <c r="D202" s="555"/>
      <c r="E202" s="414">
        <v>0</v>
      </c>
      <c r="F202" s="982"/>
      <c r="G202" s="983"/>
    </row>
    <row r="203" spans="1:8" ht="15" customHeight="1" x14ac:dyDescent="0.3">
      <c r="B203" s="553"/>
      <c r="C203" s="554"/>
      <c r="D203" s="555"/>
      <c r="E203" s="555"/>
      <c r="F203" s="982"/>
      <c r="G203" s="983"/>
    </row>
    <row r="204" spans="1:8" ht="15" customHeight="1" x14ac:dyDescent="0.3">
      <c r="B204" s="594" t="s">
        <v>257</v>
      </c>
      <c r="C204" s="413"/>
      <c r="D204" s="555"/>
      <c r="E204" s="414">
        <v>0</v>
      </c>
      <c r="F204" s="982"/>
      <c r="G204" s="983"/>
    </row>
    <row r="205" spans="1:8" ht="15" customHeight="1" x14ac:dyDescent="0.3">
      <c r="B205" s="553"/>
      <c r="C205" s="554"/>
      <c r="D205" s="555"/>
      <c r="E205" s="555"/>
      <c r="F205" s="1002"/>
      <c r="G205" s="1003"/>
    </row>
    <row r="206" spans="1:8" ht="17.25" customHeight="1" x14ac:dyDescent="0.3">
      <c r="B206" s="559" t="s">
        <v>266</v>
      </c>
      <c r="C206" s="560"/>
      <c r="D206" s="595"/>
      <c r="E206" s="561">
        <f>SUM(E197:E204)</f>
        <v>0</v>
      </c>
      <c r="F206" s="1057"/>
      <c r="G206" s="1058"/>
      <c r="H206" s="101" t="s">
        <v>413</v>
      </c>
    </row>
    <row r="207" spans="1:8" ht="15" customHeight="1" x14ac:dyDescent="0.3">
      <c r="B207" s="1099"/>
      <c r="C207" s="1099"/>
      <c r="D207" s="1099"/>
      <c r="E207" s="1099"/>
      <c r="F207" s="1099"/>
      <c r="G207" s="1099"/>
    </row>
    <row r="208" spans="1:8" ht="15" customHeight="1" x14ac:dyDescent="0.3">
      <c r="B208" s="1060" t="s">
        <v>189</v>
      </c>
      <c r="C208" s="1061"/>
      <c r="D208" s="1061"/>
      <c r="E208" s="1062"/>
      <c r="F208" s="1063" t="s">
        <v>394</v>
      </c>
      <c r="G208" s="1064"/>
    </row>
    <row r="209" spans="2:7" x14ac:dyDescent="0.3">
      <c r="B209" s="1079" t="s">
        <v>422</v>
      </c>
      <c r="C209" s="1079"/>
      <c r="D209" s="1079"/>
      <c r="E209" s="1079"/>
      <c r="F209" s="1079"/>
      <c r="G209" s="1079"/>
    </row>
    <row r="210" spans="2:7" x14ac:dyDescent="0.3">
      <c r="B210" s="553" t="s">
        <v>302</v>
      </c>
      <c r="C210" s="554"/>
      <c r="D210" s="418">
        <v>0</v>
      </c>
      <c r="E210" s="557">
        <f t="shared" ref="E210:E221" si="2">D210*12</f>
        <v>0</v>
      </c>
      <c r="F210" s="993"/>
      <c r="G210" s="994"/>
    </row>
    <row r="211" spans="2:7" x14ac:dyDescent="0.3">
      <c r="B211" s="553" t="s">
        <v>303</v>
      </c>
      <c r="C211" s="554"/>
      <c r="D211" s="418">
        <v>0</v>
      </c>
      <c r="E211" s="557">
        <f t="shared" si="2"/>
        <v>0</v>
      </c>
      <c r="F211" s="982"/>
      <c r="G211" s="983"/>
    </row>
    <row r="212" spans="2:7" x14ac:dyDescent="0.3">
      <c r="B212" s="553" t="s">
        <v>304</v>
      </c>
      <c r="C212" s="554"/>
      <c r="D212" s="418">
        <v>0</v>
      </c>
      <c r="E212" s="557">
        <f t="shared" si="2"/>
        <v>0</v>
      </c>
      <c r="F212" s="982"/>
      <c r="G212" s="983"/>
    </row>
    <row r="213" spans="2:7" x14ac:dyDescent="0.3">
      <c r="B213" s="553" t="s">
        <v>305</v>
      </c>
      <c r="C213" s="554"/>
      <c r="D213" s="418">
        <v>0</v>
      </c>
      <c r="E213" s="557">
        <f t="shared" si="2"/>
        <v>0</v>
      </c>
      <c r="F213" s="982"/>
      <c r="G213" s="983"/>
    </row>
    <row r="214" spans="2:7" x14ac:dyDescent="0.3">
      <c r="B214" s="553" t="s">
        <v>306</v>
      </c>
      <c r="C214" s="554"/>
      <c r="D214" s="418">
        <v>0</v>
      </c>
      <c r="E214" s="557">
        <f t="shared" si="2"/>
        <v>0</v>
      </c>
      <c r="F214" s="982"/>
      <c r="G214" s="983"/>
    </row>
    <row r="215" spans="2:7" x14ac:dyDescent="0.3">
      <c r="B215" s="553" t="s">
        <v>307</v>
      </c>
      <c r="C215" s="554"/>
      <c r="D215" s="418">
        <v>0</v>
      </c>
      <c r="E215" s="557">
        <f t="shared" si="2"/>
        <v>0</v>
      </c>
      <c r="F215" s="982"/>
      <c r="G215" s="983"/>
    </row>
    <row r="216" spans="2:7" x14ac:dyDescent="0.3">
      <c r="B216" s="553" t="s">
        <v>308</v>
      </c>
      <c r="C216" s="554"/>
      <c r="D216" s="418">
        <v>0</v>
      </c>
      <c r="E216" s="557">
        <f t="shared" si="2"/>
        <v>0</v>
      </c>
      <c r="F216" s="982"/>
      <c r="G216" s="983"/>
    </row>
    <row r="217" spans="2:7" x14ac:dyDescent="0.3">
      <c r="B217" s="553" t="s">
        <v>559</v>
      </c>
      <c r="C217" s="554"/>
      <c r="D217" s="418">
        <v>0</v>
      </c>
      <c r="E217" s="557">
        <f t="shared" si="2"/>
        <v>0</v>
      </c>
      <c r="F217" s="982"/>
      <c r="G217" s="983"/>
    </row>
    <row r="218" spans="2:7" x14ac:dyDescent="0.3">
      <c r="B218" s="553" t="s">
        <v>309</v>
      </c>
      <c r="C218" s="554"/>
      <c r="D218" s="418">
        <v>0</v>
      </c>
      <c r="E218" s="557">
        <f t="shared" si="2"/>
        <v>0</v>
      </c>
      <c r="F218" s="982"/>
      <c r="G218" s="983"/>
    </row>
    <row r="219" spans="2:7" x14ac:dyDescent="0.3">
      <c r="B219" s="553" t="s">
        <v>310</v>
      </c>
      <c r="C219" s="413" t="s">
        <v>270</v>
      </c>
      <c r="D219" s="418">
        <v>0</v>
      </c>
      <c r="E219" s="557">
        <f t="shared" si="2"/>
        <v>0</v>
      </c>
      <c r="F219" s="982"/>
      <c r="G219" s="983"/>
    </row>
    <row r="220" spans="2:7" x14ac:dyDescent="0.3">
      <c r="B220" s="553" t="s">
        <v>310</v>
      </c>
      <c r="C220" s="413" t="s">
        <v>271</v>
      </c>
      <c r="D220" s="418">
        <v>0</v>
      </c>
      <c r="E220" s="557">
        <f t="shared" si="2"/>
        <v>0</v>
      </c>
      <c r="F220" s="982"/>
      <c r="G220" s="983"/>
    </row>
    <row r="221" spans="2:7" x14ac:dyDescent="0.3">
      <c r="B221" s="553" t="s">
        <v>310</v>
      </c>
      <c r="C221" s="413" t="s">
        <v>272</v>
      </c>
      <c r="D221" s="418">
        <v>0</v>
      </c>
      <c r="E221" s="557">
        <f t="shared" si="2"/>
        <v>0</v>
      </c>
      <c r="F221" s="982"/>
      <c r="G221" s="983"/>
    </row>
    <row r="222" spans="2:7" x14ac:dyDescent="0.3">
      <c r="B222" s="553" t="s">
        <v>421</v>
      </c>
      <c r="C222" s="563"/>
      <c r="D222" s="566"/>
      <c r="E222" s="557">
        <f>SUM(E214:E221)</f>
        <v>0</v>
      </c>
      <c r="F222" s="982"/>
      <c r="G222" s="983"/>
    </row>
    <row r="223" spans="2:7" x14ac:dyDescent="0.3">
      <c r="B223" s="553"/>
      <c r="C223" s="563"/>
      <c r="D223" s="566"/>
      <c r="E223" s="555"/>
      <c r="F223" s="554"/>
      <c r="G223" s="596"/>
    </row>
    <row r="224" spans="2:7" x14ac:dyDescent="0.3">
      <c r="B224" s="1079" t="s">
        <v>424</v>
      </c>
      <c r="C224" s="1079"/>
      <c r="D224" s="1079"/>
      <c r="E224" s="1079"/>
      <c r="F224" s="1079"/>
      <c r="G224" s="1079"/>
    </row>
    <row r="225" spans="2:7" x14ac:dyDescent="0.3">
      <c r="B225" s="553" t="s">
        <v>556</v>
      </c>
      <c r="C225" s="554"/>
      <c r="D225" s="555"/>
      <c r="E225" s="418">
        <v>0</v>
      </c>
      <c r="F225" s="993"/>
      <c r="G225" s="994"/>
    </row>
    <row r="226" spans="2:7" x14ac:dyDescent="0.3">
      <c r="B226" s="553" t="s">
        <v>273</v>
      </c>
      <c r="C226" s="554"/>
      <c r="D226" s="555"/>
      <c r="E226" s="418">
        <v>0</v>
      </c>
      <c r="F226" s="982"/>
      <c r="G226" s="983"/>
    </row>
    <row r="227" spans="2:7" x14ac:dyDescent="0.3">
      <c r="B227" s="553" t="s">
        <v>423</v>
      </c>
      <c r="C227" s="413" t="s">
        <v>270</v>
      </c>
      <c r="D227" s="555"/>
      <c r="E227" s="418">
        <v>0</v>
      </c>
      <c r="F227" s="982"/>
      <c r="G227" s="983"/>
    </row>
    <row r="228" spans="2:7" x14ac:dyDescent="0.3">
      <c r="B228" s="553" t="s">
        <v>423</v>
      </c>
      <c r="C228" s="413" t="s">
        <v>271</v>
      </c>
      <c r="D228" s="555"/>
      <c r="E228" s="418">
        <v>0</v>
      </c>
      <c r="F228" s="982"/>
      <c r="G228" s="983"/>
    </row>
    <row r="229" spans="2:7" x14ac:dyDescent="0.3">
      <c r="B229" s="553" t="s">
        <v>423</v>
      </c>
      <c r="C229" s="413" t="s">
        <v>272</v>
      </c>
      <c r="D229" s="555"/>
      <c r="E229" s="418">
        <v>0</v>
      </c>
      <c r="F229" s="982"/>
      <c r="G229" s="983"/>
    </row>
    <row r="230" spans="2:7" x14ac:dyDescent="0.3">
      <c r="B230" s="569" t="s">
        <v>425</v>
      </c>
      <c r="C230" s="563"/>
      <c r="D230" s="555"/>
      <c r="E230" s="557">
        <f>SUM(E225:E229)</f>
        <v>0</v>
      </c>
      <c r="F230" s="982"/>
      <c r="G230" s="983"/>
    </row>
    <row r="231" spans="2:7" x14ac:dyDescent="0.3">
      <c r="B231" s="553"/>
      <c r="C231" s="554"/>
      <c r="D231" s="554"/>
      <c r="E231" s="597"/>
      <c r="F231" s="554"/>
      <c r="G231" s="596"/>
    </row>
    <row r="232" spans="2:7" x14ac:dyDescent="0.3">
      <c r="B232" s="1079" t="s">
        <v>274</v>
      </c>
      <c r="C232" s="1079"/>
      <c r="D232" s="1079"/>
      <c r="E232" s="1079"/>
      <c r="F232" s="1079"/>
      <c r="G232" s="1079"/>
    </row>
    <row r="233" spans="2:7" x14ac:dyDescent="0.3">
      <c r="B233" s="553" t="s">
        <v>275</v>
      </c>
      <c r="C233" s="421"/>
      <c r="D233" s="554"/>
      <c r="E233" s="416">
        <v>0</v>
      </c>
      <c r="F233" s="993"/>
      <c r="G233" s="994"/>
    </row>
    <row r="234" spans="2:7" x14ac:dyDescent="0.3">
      <c r="B234" s="553" t="s">
        <v>277</v>
      </c>
      <c r="C234" s="413"/>
      <c r="D234" s="554"/>
      <c r="E234" s="418">
        <v>0</v>
      </c>
      <c r="F234" s="982"/>
      <c r="G234" s="983"/>
    </row>
    <row r="235" spans="2:7" x14ac:dyDescent="0.3">
      <c r="B235" s="553" t="s">
        <v>279</v>
      </c>
      <c r="C235" s="413"/>
      <c r="D235" s="554"/>
      <c r="E235" s="418">
        <v>0</v>
      </c>
      <c r="F235" s="982"/>
      <c r="G235" s="983"/>
    </row>
    <row r="236" spans="2:7" x14ac:dyDescent="0.3">
      <c r="B236" s="553" t="s">
        <v>280</v>
      </c>
      <c r="C236" s="413"/>
      <c r="D236" s="554"/>
      <c r="E236" s="418">
        <v>0</v>
      </c>
      <c r="F236" s="982"/>
      <c r="G236" s="983"/>
    </row>
    <row r="237" spans="2:7" x14ac:dyDescent="0.3">
      <c r="B237" s="553" t="s">
        <v>281</v>
      </c>
      <c r="C237" s="413"/>
      <c r="D237" s="554"/>
      <c r="E237" s="418">
        <v>0</v>
      </c>
      <c r="F237" s="982"/>
      <c r="G237" s="983"/>
    </row>
    <row r="238" spans="2:7" x14ac:dyDescent="0.3">
      <c r="B238" s="553" t="s">
        <v>282</v>
      </c>
      <c r="C238" s="413"/>
      <c r="D238" s="554"/>
      <c r="E238" s="418">
        <v>0</v>
      </c>
      <c r="F238" s="982"/>
      <c r="G238" s="983"/>
    </row>
    <row r="239" spans="2:7" x14ac:dyDescent="0.3">
      <c r="B239" s="553" t="s">
        <v>311</v>
      </c>
      <c r="C239" s="563"/>
      <c r="D239" s="554"/>
      <c r="E239" s="557">
        <f>SUM(E233:E238)</f>
        <v>0</v>
      </c>
      <c r="F239" s="982"/>
      <c r="G239" s="983"/>
    </row>
    <row r="240" spans="2:7" x14ac:dyDescent="0.3">
      <c r="B240" s="553"/>
      <c r="C240" s="554"/>
      <c r="D240" s="554"/>
      <c r="E240" s="597"/>
      <c r="F240" s="982"/>
      <c r="G240" s="983"/>
    </row>
    <row r="241" spans="2:8" ht="15.6" x14ac:dyDescent="0.3">
      <c r="B241" s="559" t="s">
        <v>283</v>
      </c>
      <c r="C241" s="560"/>
      <c r="D241" s="560"/>
      <c r="E241" s="578">
        <f>E239+E230+E222</f>
        <v>0</v>
      </c>
      <c r="F241" s="1072"/>
      <c r="G241" s="1073"/>
      <c r="H241" s="101" t="s">
        <v>413</v>
      </c>
    </row>
    <row r="242" spans="2:8" x14ac:dyDescent="0.3">
      <c r="B242" s="1099"/>
      <c r="C242" s="1099"/>
      <c r="D242" s="1099"/>
      <c r="E242" s="1099"/>
      <c r="F242" s="1099"/>
      <c r="G242" s="1099"/>
    </row>
    <row r="243" spans="2:8" x14ac:dyDescent="0.3">
      <c r="B243" s="1060" t="s">
        <v>426</v>
      </c>
      <c r="C243" s="1061"/>
      <c r="D243" s="1061"/>
      <c r="E243" s="1062"/>
      <c r="F243" s="1063" t="s">
        <v>394</v>
      </c>
      <c r="G243" s="1064"/>
    </row>
    <row r="244" spans="2:8" x14ac:dyDescent="0.3">
      <c r="B244" s="553" t="s">
        <v>428</v>
      </c>
      <c r="C244" s="554"/>
      <c r="D244" s="418">
        <v>0</v>
      </c>
      <c r="E244" s="557">
        <f>D244*12</f>
        <v>0</v>
      </c>
      <c r="F244" s="1019"/>
      <c r="G244" s="994"/>
    </row>
    <row r="245" spans="2:8" x14ac:dyDescent="0.3">
      <c r="B245" s="553" t="s">
        <v>198</v>
      </c>
      <c r="C245" s="413" t="s">
        <v>265</v>
      </c>
      <c r="D245" s="555"/>
      <c r="E245" s="418">
        <v>0</v>
      </c>
      <c r="F245" s="982"/>
      <c r="G245" s="983"/>
    </row>
    <row r="246" spans="2:8" x14ac:dyDescent="0.3">
      <c r="B246" s="553"/>
      <c r="C246" s="413" t="s">
        <v>265</v>
      </c>
      <c r="D246" s="555"/>
      <c r="E246" s="418">
        <v>0</v>
      </c>
      <c r="F246" s="982"/>
      <c r="G246" s="983"/>
    </row>
    <row r="247" spans="2:8" x14ac:dyDescent="0.3">
      <c r="B247" s="553"/>
      <c r="C247" s="413" t="s">
        <v>265</v>
      </c>
      <c r="D247" s="555"/>
      <c r="E247" s="418">
        <v>0</v>
      </c>
      <c r="F247" s="982"/>
      <c r="G247" s="983"/>
    </row>
    <row r="248" spans="2:8" x14ac:dyDescent="0.3">
      <c r="B248" s="553"/>
      <c r="C248" s="554"/>
      <c r="D248" s="555"/>
      <c r="E248" s="555"/>
      <c r="F248" s="982"/>
      <c r="G248" s="983"/>
    </row>
    <row r="249" spans="2:8" x14ac:dyDescent="0.3">
      <c r="B249" s="558" t="s">
        <v>257</v>
      </c>
      <c r="C249" s="413"/>
      <c r="D249" s="555"/>
      <c r="E249" s="418">
        <v>0</v>
      </c>
      <c r="F249" s="982"/>
      <c r="G249" s="983"/>
    </row>
    <row r="250" spans="2:8" x14ac:dyDescent="0.3">
      <c r="B250" s="553"/>
      <c r="C250" s="554"/>
      <c r="D250" s="555"/>
      <c r="E250" s="555"/>
      <c r="F250" s="982"/>
      <c r="G250" s="983"/>
    </row>
    <row r="251" spans="2:8" ht="15.6" x14ac:dyDescent="0.3">
      <c r="B251" s="559" t="s">
        <v>427</v>
      </c>
      <c r="C251" s="560"/>
      <c r="D251" s="595"/>
      <c r="E251" s="578">
        <f>SUM(E243:E249)</f>
        <v>0</v>
      </c>
      <c r="F251" s="1074"/>
      <c r="G251" s="1028"/>
      <c r="H251" s="101" t="s">
        <v>413</v>
      </c>
    </row>
    <row r="252" spans="2:8" x14ac:dyDescent="0.3">
      <c r="B252" s="1099"/>
      <c r="C252" s="1099"/>
      <c r="D252" s="1099"/>
      <c r="E252" s="1099"/>
      <c r="F252" s="1099"/>
      <c r="G252" s="1099"/>
    </row>
    <row r="253" spans="2:8" x14ac:dyDescent="0.3">
      <c r="B253" s="1060" t="s">
        <v>47</v>
      </c>
      <c r="C253" s="1061"/>
      <c r="D253" s="1061"/>
      <c r="E253" s="1062"/>
      <c r="F253" s="1063" t="s">
        <v>394</v>
      </c>
      <c r="G253" s="1064"/>
    </row>
    <row r="254" spans="2:8" x14ac:dyDescent="0.3">
      <c r="B254" s="553" t="s">
        <v>318</v>
      </c>
      <c r="C254" s="554"/>
      <c r="D254" s="418">
        <v>0</v>
      </c>
      <c r="E254" s="598">
        <f>D254*12</f>
        <v>0</v>
      </c>
      <c r="F254" s="1070"/>
      <c r="G254" s="1071"/>
    </row>
    <row r="255" spans="2:8" x14ac:dyDescent="0.3">
      <c r="B255" s="553"/>
      <c r="C255" s="554"/>
      <c r="D255" s="566"/>
      <c r="E255" s="555"/>
      <c r="F255" s="554"/>
      <c r="G255" s="596"/>
    </row>
    <row r="256" spans="2:8" x14ac:dyDescent="0.3">
      <c r="B256" s="1079" t="s">
        <v>284</v>
      </c>
      <c r="C256" s="1079"/>
      <c r="D256" s="1079"/>
      <c r="E256" s="1079"/>
      <c r="F256" s="1079"/>
      <c r="G256" s="1079"/>
    </row>
    <row r="257" spans="2:8" x14ac:dyDescent="0.3">
      <c r="B257" s="553" t="s">
        <v>312</v>
      </c>
      <c r="C257" s="413"/>
      <c r="D257" s="599"/>
      <c r="E257" s="418">
        <v>0</v>
      </c>
      <c r="F257" s="993"/>
      <c r="G257" s="994"/>
    </row>
    <row r="258" spans="2:8" x14ac:dyDescent="0.3">
      <c r="B258" s="553" t="s">
        <v>313</v>
      </c>
      <c r="C258" s="413"/>
      <c r="D258" s="599"/>
      <c r="E258" s="418">
        <v>0</v>
      </c>
      <c r="F258" s="982"/>
      <c r="G258" s="983"/>
    </row>
    <row r="259" spans="2:8" x14ac:dyDescent="0.3">
      <c r="B259" s="553" t="s">
        <v>314</v>
      </c>
      <c r="C259" s="413"/>
      <c r="D259" s="599"/>
      <c r="E259" s="418">
        <v>0</v>
      </c>
      <c r="F259" s="982"/>
      <c r="G259" s="983"/>
    </row>
    <row r="260" spans="2:8" x14ac:dyDescent="0.3">
      <c r="B260" s="553" t="s">
        <v>315</v>
      </c>
      <c r="C260" s="413"/>
      <c r="D260" s="599"/>
      <c r="E260" s="422">
        <v>0</v>
      </c>
      <c r="F260" s="982"/>
      <c r="G260" s="983"/>
    </row>
    <row r="261" spans="2:8" x14ac:dyDescent="0.3">
      <c r="B261" s="553" t="s">
        <v>316</v>
      </c>
      <c r="C261" s="413"/>
      <c r="D261" s="599"/>
      <c r="E261" s="418">
        <v>0</v>
      </c>
      <c r="F261" s="982"/>
      <c r="G261" s="983"/>
    </row>
    <row r="262" spans="2:8" x14ac:dyDescent="0.3">
      <c r="B262" s="553" t="s">
        <v>317</v>
      </c>
      <c r="C262" s="413"/>
      <c r="D262" s="599"/>
      <c r="E262" s="418">
        <v>0</v>
      </c>
      <c r="F262" s="982"/>
      <c r="G262" s="983"/>
    </row>
    <row r="263" spans="2:8" x14ac:dyDescent="0.3">
      <c r="B263" s="553" t="s">
        <v>319</v>
      </c>
      <c r="C263" s="413"/>
      <c r="D263" s="599"/>
      <c r="E263" s="418">
        <v>0</v>
      </c>
      <c r="F263" s="982"/>
      <c r="G263" s="983"/>
    </row>
    <row r="264" spans="2:8" x14ac:dyDescent="0.3">
      <c r="B264" s="553" t="s">
        <v>430</v>
      </c>
      <c r="C264" s="413"/>
      <c r="D264" s="599"/>
      <c r="E264" s="418">
        <v>0</v>
      </c>
      <c r="F264" s="982"/>
      <c r="G264" s="983"/>
    </row>
    <row r="265" spans="2:8" x14ac:dyDescent="0.3">
      <c r="B265" s="553" t="s">
        <v>431</v>
      </c>
      <c r="C265" s="413"/>
      <c r="D265" s="599"/>
      <c r="E265" s="418">
        <v>0</v>
      </c>
      <c r="F265" s="982"/>
      <c r="G265" s="983"/>
    </row>
    <row r="266" spans="2:8" x14ac:dyDescent="0.3">
      <c r="B266" s="553"/>
      <c r="C266" s="554"/>
      <c r="D266" s="597"/>
      <c r="E266" s="597"/>
      <c r="F266" s="1075"/>
      <c r="G266" s="1076"/>
    </row>
    <row r="267" spans="2:8" ht="15.6" x14ac:dyDescent="0.3">
      <c r="B267" s="559" t="s">
        <v>286</v>
      </c>
      <c r="C267" s="560"/>
      <c r="D267" s="600"/>
      <c r="E267" s="578">
        <f>SUM(E254:E265)</f>
        <v>0</v>
      </c>
      <c r="F267" s="1027"/>
      <c r="G267" s="1028"/>
      <c r="H267" s="101" t="s">
        <v>413</v>
      </c>
    </row>
    <row r="268" spans="2:8" x14ac:dyDescent="0.3">
      <c r="B268" s="1099"/>
      <c r="C268" s="1099"/>
      <c r="D268" s="1099"/>
      <c r="E268" s="1099"/>
      <c r="F268" s="1099"/>
      <c r="G268" s="1099"/>
    </row>
    <row r="269" spans="2:8" x14ac:dyDescent="0.3">
      <c r="B269" s="1060" t="s">
        <v>498</v>
      </c>
      <c r="C269" s="1061"/>
      <c r="D269" s="1061"/>
      <c r="E269" s="1062"/>
      <c r="F269" s="1063" t="s">
        <v>394</v>
      </c>
      <c r="G269" s="1064"/>
    </row>
    <row r="270" spans="2:8" s="118" customFormat="1" x14ac:dyDescent="0.3">
      <c r="B270" s="601" t="s">
        <v>43</v>
      </c>
      <c r="C270" s="602"/>
      <c r="D270" s="603"/>
      <c r="E270" s="604"/>
      <c r="F270" s="1017"/>
      <c r="G270" s="1018"/>
    </row>
    <row r="271" spans="2:8" x14ac:dyDescent="0.3">
      <c r="B271" s="553" t="s">
        <v>499</v>
      </c>
      <c r="C271" s="554"/>
      <c r="D271" s="418">
        <v>0</v>
      </c>
      <c r="E271" s="557">
        <f>D271*12</f>
        <v>0</v>
      </c>
      <c r="F271" s="982"/>
      <c r="G271" s="983"/>
    </row>
    <row r="272" spans="2:8" x14ac:dyDescent="0.3">
      <c r="B272" s="553" t="s">
        <v>267</v>
      </c>
      <c r="C272" s="554"/>
      <c r="D272" s="555"/>
      <c r="E272" s="418">
        <v>0</v>
      </c>
      <c r="F272" s="982"/>
      <c r="G272" s="983"/>
    </row>
    <row r="273" spans="2:7" x14ac:dyDescent="0.3">
      <c r="B273" s="553" t="s">
        <v>268</v>
      </c>
      <c r="C273" s="554"/>
      <c r="D273" s="555"/>
      <c r="E273" s="418">
        <v>0</v>
      </c>
      <c r="F273" s="982"/>
      <c r="G273" s="983"/>
    </row>
    <row r="274" spans="2:7" x14ac:dyDescent="0.3">
      <c r="B274" s="553" t="s">
        <v>497</v>
      </c>
      <c r="C274" s="554"/>
      <c r="D274" s="555"/>
      <c r="E274" s="418">
        <v>0</v>
      </c>
      <c r="F274" s="982"/>
      <c r="G274" s="983"/>
    </row>
    <row r="275" spans="2:7" x14ac:dyDescent="0.3">
      <c r="B275" s="553" t="s">
        <v>198</v>
      </c>
      <c r="C275" s="413" t="s">
        <v>265</v>
      </c>
      <c r="D275" s="555"/>
      <c r="E275" s="418">
        <v>0</v>
      </c>
      <c r="F275" s="982"/>
      <c r="G275" s="983"/>
    </row>
    <row r="276" spans="2:7" x14ac:dyDescent="0.3">
      <c r="B276" s="553"/>
      <c r="C276" s="413" t="s">
        <v>265</v>
      </c>
      <c r="D276" s="555"/>
      <c r="E276" s="418">
        <v>0</v>
      </c>
      <c r="F276" s="982"/>
      <c r="G276" s="983"/>
    </row>
    <row r="277" spans="2:7" x14ac:dyDescent="0.3">
      <c r="B277" s="553"/>
      <c r="C277" s="413" t="s">
        <v>265</v>
      </c>
      <c r="D277" s="555"/>
      <c r="E277" s="418">
        <v>0</v>
      </c>
      <c r="F277" s="982"/>
      <c r="G277" s="983"/>
    </row>
    <row r="278" spans="2:7" x14ac:dyDescent="0.3">
      <c r="B278" s="553"/>
      <c r="C278" s="443"/>
      <c r="D278" s="555"/>
      <c r="E278" s="605"/>
      <c r="F278" s="982"/>
      <c r="G278" s="983"/>
    </row>
    <row r="279" spans="2:7" x14ac:dyDescent="0.3">
      <c r="B279" s="594" t="s">
        <v>257</v>
      </c>
      <c r="C279" s="413"/>
      <c r="D279" s="555"/>
      <c r="E279" s="418">
        <v>0</v>
      </c>
      <c r="F279" s="982"/>
      <c r="G279" s="983"/>
    </row>
    <row r="280" spans="2:7" x14ac:dyDescent="0.3">
      <c r="B280" s="553"/>
      <c r="C280" s="554"/>
      <c r="D280" s="555"/>
      <c r="E280" s="555"/>
      <c r="F280" s="982"/>
      <c r="G280" s="983"/>
    </row>
    <row r="281" spans="2:7" x14ac:dyDescent="0.3">
      <c r="B281" s="594" t="s">
        <v>269</v>
      </c>
      <c r="C281" s="554"/>
      <c r="D281" s="555"/>
      <c r="E281" s="557">
        <f>SUM(E271:E279)</f>
        <v>0</v>
      </c>
      <c r="F281" s="982"/>
      <c r="G281" s="983"/>
    </row>
    <row r="282" spans="2:7" x14ac:dyDescent="0.3">
      <c r="B282" s="594"/>
      <c r="C282" s="554"/>
      <c r="D282" s="555"/>
      <c r="E282" s="566"/>
      <c r="F282" s="982"/>
      <c r="G282" s="983"/>
    </row>
    <row r="283" spans="2:7" x14ac:dyDescent="0.3">
      <c r="B283" s="594" t="s">
        <v>557</v>
      </c>
      <c r="C283" s="554"/>
      <c r="D283" s="418">
        <v>0</v>
      </c>
      <c r="E283" s="557">
        <f>D283*12</f>
        <v>0</v>
      </c>
      <c r="F283" s="982"/>
      <c r="G283" s="983"/>
    </row>
    <row r="284" spans="2:7" x14ac:dyDescent="0.3">
      <c r="B284" s="594" t="s">
        <v>558</v>
      </c>
      <c r="C284" s="554"/>
      <c r="D284" s="555"/>
      <c r="E284" s="418">
        <v>0</v>
      </c>
      <c r="F284" s="982"/>
      <c r="G284" s="983"/>
    </row>
    <row r="285" spans="2:7" x14ac:dyDescent="0.3">
      <c r="B285" s="553"/>
      <c r="C285" s="554"/>
      <c r="D285" s="555"/>
      <c r="E285" s="555"/>
      <c r="F285" s="982"/>
      <c r="G285" s="983"/>
    </row>
    <row r="286" spans="2:7" x14ac:dyDescent="0.3">
      <c r="B286" s="594" t="s">
        <v>485</v>
      </c>
      <c r="C286" s="554"/>
      <c r="D286" s="418">
        <v>0</v>
      </c>
      <c r="E286" s="557">
        <f>D286*12</f>
        <v>0</v>
      </c>
      <c r="F286" s="982"/>
      <c r="G286" s="983"/>
    </row>
    <row r="287" spans="2:7" x14ac:dyDescent="0.3">
      <c r="B287" s="553"/>
      <c r="C287" s="554"/>
      <c r="D287" s="555"/>
      <c r="E287" s="555"/>
      <c r="F287" s="982"/>
      <c r="G287" s="983"/>
    </row>
    <row r="288" spans="2:7" x14ac:dyDescent="0.3">
      <c r="B288" s="594" t="s">
        <v>486</v>
      </c>
      <c r="C288" s="554"/>
      <c r="D288" s="555"/>
      <c r="E288" s="418">
        <v>0</v>
      </c>
      <c r="F288" s="982"/>
      <c r="G288" s="983"/>
    </row>
    <row r="289" spans="2:8" x14ac:dyDescent="0.3">
      <c r="B289" s="553"/>
      <c r="C289" s="554"/>
      <c r="D289" s="554"/>
      <c r="E289" s="554"/>
      <c r="F289" s="982"/>
      <c r="G289" s="983"/>
    </row>
    <row r="290" spans="2:8" x14ac:dyDescent="0.3">
      <c r="B290" s="553" t="s">
        <v>487</v>
      </c>
      <c r="C290" s="413"/>
      <c r="D290" s="599"/>
      <c r="E290" s="418">
        <v>0</v>
      </c>
      <c r="F290" s="982"/>
      <c r="G290" s="983"/>
    </row>
    <row r="291" spans="2:8" x14ac:dyDescent="0.3">
      <c r="B291" s="553" t="s">
        <v>488</v>
      </c>
      <c r="C291" s="413"/>
      <c r="D291" s="599"/>
      <c r="E291" s="418">
        <v>0</v>
      </c>
      <c r="F291" s="982"/>
      <c r="G291" s="983"/>
    </row>
    <row r="292" spans="2:8" x14ac:dyDescent="0.3">
      <c r="B292" s="553" t="s">
        <v>489</v>
      </c>
      <c r="C292" s="413"/>
      <c r="D292" s="599"/>
      <c r="E292" s="418">
        <v>0</v>
      </c>
      <c r="F292" s="982"/>
      <c r="G292" s="983"/>
    </row>
    <row r="293" spans="2:8" x14ac:dyDescent="0.3">
      <c r="B293" s="553" t="s">
        <v>490</v>
      </c>
      <c r="C293" s="413"/>
      <c r="D293" s="599"/>
      <c r="E293" s="422">
        <v>0</v>
      </c>
      <c r="F293" s="982"/>
      <c r="G293" s="983"/>
    </row>
    <row r="294" spans="2:8" x14ac:dyDescent="0.3">
      <c r="B294" s="553" t="s">
        <v>491</v>
      </c>
      <c r="C294" s="413"/>
      <c r="D294" s="599"/>
      <c r="E294" s="418">
        <v>0</v>
      </c>
      <c r="F294" s="982"/>
      <c r="G294" s="983"/>
    </row>
    <row r="295" spans="2:8" x14ac:dyDescent="0.3">
      <c r="B295" s="553" t="s">
        <v>492</v>
      </c>
      <c r="C295" s="413"/>
      <c r="D295" s="599"/>
      <c r="E295" s="418">
        <v>0</v>
      </c>
      <c r="F295" s="982"/>
      <c r="G295" s="983"/>
    </row>
    <row r="296" spans="2:8" x14ac:dyDescent="0.3">
      <c r="B296" s="553" t="s">
        <v>493</v>
      </c>
      <c r="C296" s="413"/>
      <c r="D296" s="599"/>
      <c r="E296" s="418">
        <v>0</v>
      </c>
      <c r="F296" s="982"/>
      <c r="G296" s="983"/>
    </row>
    <row r="297" spans="2:8" x14ac:dyDescent="0.3">
      <c r="B297" s="553" t="s">
        <v>494</v>
      </c>
      <c r="C297" s="413"/>
      <c r="D297" s="599"/>
      <c r="E297" s="418">
        <v>0</v>
      </c>
      <c r="F297" s="982"/>
      <c r="G297" s="983"/>
    </row>
    <row r="298" spans="2:8" s="118" customFormat="1" x14ac:dyDescent="0.3">
      <c r="B298" s="606"/>
      <c r="C298" s="563"/>
      <c r="D298" s="576"/>
      <c r="E298" s="566"/>
      <c r="F298" s="982"/>
      <c r="G298" s="983"/>
    </row>
    <row r="299" spans="2:8" x14ac:dyDescent="0.3">
      <c r="B299" s="606" t="s">
        <v>495</v>
      </c>
      <c r="C299" s="554"/>
      <c r="D299" s="554"/>
      <c r="E299" s="607">
        <f>SUM(E290:E297)</f>
        <v>0</v>
      </c>
      <c r="F299" s="982"/>
      <c r="G299" s="983"/>
    </row>
    <row r="300" spans="2:8" x14ac:dyDescent="0.3">
      <c r="B300" s="553"/>
      <c r="C300" s="554"/>
      <c r="D300" s="554"/>
      <c r="E300" s="554"/>
      <c r="F300" s="1075"/>
      <c r="G300" s="1076"/>
    </row>
    <row r="301" spans="2:8" ht="15.6" x14ac:dyDescent="0.3">
      <c r="B301" s="608" t="s">
        <v>496</v>
      </c>
      <c r="C301" s="560"/>
      <c r="D301" s="560"/>
      <c r="E301" s="578">
        <f>E299+E288+E286+E281+E283+E284</f>
        <v>0</v>
      </c>
      <c r="F301" s="1027"/>
      <c r="G301" s="1028"/>
      <c r="H301" s="101" t="s">
        <v>413</v>
      </c>
    </row>
    <row r="302" spans="2:8" x14ac:dyDescent="0.3">
      <c r="B302" s="1059"/>
      <c r="C302" s="1059"/>
      <c r="D302" s="1059"/>
      <c r="E302" s="1059"/>
      <c r="F302" s="1059"/>
      <c r="G302" s="1059"/>
    </row>
    <row r="303" spans="2:8" ht="21" x14ac:dyDescent="0.4">
      <c r="B303" s="1065" t="s">
        <v>57</v>
      </c>
      <c r="C303" s="1066"/>
      <c r="D303" s="1066"/>
      <c r="E303" s="1066"/>
      <c r="F303" s="1066"/>
      <c r="G303" s="1067"/>
      <c r="H303" s="138"/>
    </row>
    <row r="304" spans="2:8" x14ac:dyDescent="0.3">
      <c r="B304" s="1059"/>
      <c r="C304" s="1059"/>
      <c r="D304" s="1059"/>
      <c r="E304" s="1059"/>
      <c r="F304" s="1059"/>
      <c r="G304" s="1059"/>
      <c r="H304" s="118"/>
    </row>
    <row r="305" spans="2:8" ht="24" x14ac:dyDescent="0.3">
      <c r="B305" s="609" t="s">
        <v>435</v>
      </c>
      <c r="C305" s="609" t="s">
        <v>602</v>
      </c>
      <c r="D305" s="609" t="s">
        <v>433</v>
      </c>
      <c r="E305" s="609" t="s">
        <v>434</v>
      </c>
      <c r="F305" s="609" t="s">
        <v>124</v>
      </c>
      <c r="G305" s="609" t="s">
        <v>394</v>
      </c>
      <c r="H305" s="139"/>
    </row>
    <row r="306" spans="2:8" ht="15.6" x14ac:dyDescent="0.3">
      <c r="B306" s="610" t="s">
        <v>58</v>
      </c>
      <c r="C306" s="418">
        <v>0</v>
      </c>
      <c r="D306" s="598">
        <f>C306*General!$C$9</f>
        <v>0</v>
      </c>
      <c r="E306" s="418">
        <v>0</v>
      </c>
      <c r="F306" s="561">
        <f>SUM(C306:E306)</f>
        <v>0</v>
      </c>
      <c r="G306" s="634"/>
      <c r="H306" s="101" t="s">
        <v>413</v>
      </c>
    </row>
    <row r="307" spans="2:8" ht="15.6" x14ac:dyDescent="0.3">
      <c r="B307" s="610" t="s">
        <v>59</v>
      </c>
      <c r="C307" s="418">
        <v>0</v>
      </c>
      <c r="D307" s="598">
        <f>C307*General!$C$9</f>
        <v>0</v>
      </c>
      <c r="E307" s="418">
        <v>0</v>
      </c>
      <c r="F307" s="561">
        <f t="shared" ref="F307:F311" si="3">SUM(C307:E307)</f>
        <v>0</v>
      </c>
      <c r="G307" s="635"/>
      <c r="H307" s="101" t="s">
        <v>413</v>
      </c>
    </row>
    <row r="308" spans="2:8" ht="15.6" x14ac:dyDescent="0.3">
      <c r="B308" s="610" t="s">
        <v>60</v>
      </c>
      <c r="C308" s="418">
        <v>0</v>
      </c>
      <c r="D308" s="598">
        <f>C308*General!$C$9</f>
        <v>0</v>
      </c>
      <c r="E308" s="418">
        <v>0</v>
      </c>
      <c r="F308" s="561">
        <f t="shared" si="3"/>
        <v>0</v>
      </c>
      <c r="G308" s="635"/>
      <c r="H308" s="101" t="s">
        <v>413</v>
      </c>
    </row>
    <row r="309" spans="2:8" ht="15.6" x14ac:dyDescent="0.3">
      <c r="B309" s="610" t="s">
        <v>61</v>
      </c>
      <c r="C309" s="418">
        <v>0</v>
      </c>
      <c r="D309" s="598">
        <f>C309*General!$C$9</f>
        <v>0</v>
      </c>
      <c r="E309" s="418">
        <v>0</v>
      </c>
      <c r="F309" s="561">
        <f t="shared" si="3"/>
        <v>0</v>
      </c>
      <c r="G309" s="635"/>
      <c r="H309" s="101" t="s">
        <v>413</v>
      </c>
    </row>
    <row r="310" spans="2:8" ht="15.6" x14ac:dyDescent="0.3">
      <c r="B310" s="610" t="s">
        <v>62</v>
      </c>
      <c r="C310" s="418">
        <v>0</v>
      </c>
      <c r="D310" s="598">
        <f>C310*General!$C$9</f>
        <v>0</v>
      </c>
      <c r="E310" s="418">
        <v>0</v>
      </c>
      <c r="F310" s="561">
        <f t="shared" si="3"/>
        <v>0</v>
      </c>
      <c r="G310" s="635"/>
      <c r="H310" s="101" t="s">
        <v>413</v>
      </c>
    </row>
    <row r="311" spans="2:8" ht="15.6" x14ac:dyDescent="0.3">
      <c r="B311" s="610" t="s">
        <v>63</v>
      </c>
      <c r="C311" s="418">
        <v>0</v>
      </c>
      <c r="D311" s="598">
        <f>C311*General!$C$9</f>
        <v>0</v>
      </c>
      <c r="E311" s="418">
        <v>0</v>
      </c>
      <c r="F311" s="561">
        <f t="shared" si="3"/>
        <v>0</v>
      </c>
      <c r="G311" s="635"/>
      <c r="H311" s="101" t="s">
        <v>413</v>
      </c>
    </row>
    <row r="312" spans="2:8" ht="15.6" x14ac:dyDescent="0.3">
      <c r="B312" s="611" t="s">
        <v>436</v>
      </c>
      <c r="C312" s="612"/>
      <c r="D312" s="612"/>
      <c r="E312" s="612"/>
      <c r="F312" s="561">
        <f>SUM(F306:F311)</f>
        <v>0</v>
      </c>
      <c r="G312" s="636"/>
      <c r="H312" s="101" t="s">
        <v>413</v>
      </c>
    </row>
    <row r="313" spans="2:8" x14ac:dyDescent="0.3">
      <c r="B313" s="1059"/>
      <c r="C313" s="1059"/>
      <c r="D313" s="1059"/>
      <c r="E313" s="1059"/>
      <c r="F313" s="1059"/>
      <c r="G313" s="1059"/>
    </row>
    <row r="314" spans="2:8" ht="21" x14ac:dyDescent="0.3">
      <c r="B314" s="1065" t="s">
        <v>503</v>
      </c>
      <c r="C314" s="1066"/>
      <c r="D314" s="1066"/>
      <c r="E314" s="1066"/>
      <c r="F314" s="1066"/>
      <c r="G314" s="1067"/>
    </row>
    <row r="315" spans="2:8" x14ac:dyDescent="0.3">
      <c r="B315" s="1059"/>
      <c r="C315" s="1059"/>
      <c r="D315" s="1059"/>
      <c r="E315" s="1059"/>
      <c r="F315" s="1059"/>
      <c r="G315" s="1059"/>
    </row>
    <row r="316" spans="2:8" x14ac:dyDescent="0.3">
      <c r="B316" s="1060" t="s">
        <v>68</v>
      </c>
      <c r="C316" s="1061"/>
      <c r="D316" s="1061"/>
      <c r="E316" s="1062"/>
      <c r="F316" s="1063" t="s">
        <v>394</v>
      </c>
      <c r="G316" s="1064"/>
    </row>
    <row r="317" spans="2:8" x14ac:dyDescent="0.3">
      <c r="B317" s="553" t="s">
        <v>393</v>
      </c>
      <c r="C317" s="554"/>
      <c r="D317" s="418">
        <v>0</v>
      </c>
      <c r="E317" s="555">
        <f>D317*12</f>
        <v>0</v>
      </c>
      <c r="F317" s="993"/>
      <c r="G317" s="994"/>
    </row>
    <row r="318" spans="2:8" x14ac:dyDescent="0.3">
      <c r="B318" s="553"/>
      <c r="C318" s="554"/>
      <c r="D318" s="576"/>
      <c r="E318" s="597"/>
      <c r="F318" s="982"/>
      <c r="G318" s="983"/>
    </row>
    <row r="319" spans="2:8" x14ac:dyDescent="0.3">
      <c r="B319" s="1054" t="s">
        <v>285</v>
      </c>
      <c r="C319" s="425" t="s">
        <v>321</v>
      </c>
      <c r="D319" s="441"/>
      <c r="E319" s="414">
        <v>0</v>
      </c>
      <c r="F319" s="982"/>
      <c r="G319" s="983"/>
    </row>
    <row r="320" spans="2:8" x14ac:dyDescent="0.3">
      <c r="B320" s="1055"/>
      <c r="C320" s="425" t="s">
        <v>322</v>
      </c>
      <c r="D320" s="441"/>
      <c r="E320" s="414">
        <v>0</v>
      </c>
      <c r="F320" s="982"/>
      <c r="G320" s="983"/>
    </row>
    <row r="321" spans="2:8" x14ac:dyDescent="0.3">
      <c r="B321" s="1055"/>
      <c r="C321" s="442" t="s">
        <v>323</v>
      </c>
      <c r="D321" s="441"/>
      <c r="E321" s="414">
        <v>0</v>
      </c>
      <c r="F321" s="982"/>
      <c r="G321" s="983"/>
    </row>
    <row r="322" spans="2:8" x14ac:dyDescent="0.3">
      <c r="B322" s="1056"/>
      <c r="C322" s="425" t="s">
        <v>324</v>
      </c>
      <c r="D322" s="441"/>
      <c r="E322" s="414">
        <v>0</v>
      </c>
      <c r="F322" s="982"/>
      <c r="G322" s="983"/>
    </row>
    <row r="323" spans="2:8" x14ac:dyDescent="0.3">
      <c r="B323" s="558"/>
      <c r="C323" s="563"/>
      <c r="D323" s="576"/>
      <c r="E323" s="576"/>
      <c r="F323" s="982"/>
      <c r="G323" s="983"/>
    </row>
    <row r="324" spans="2:8" ht="15.6" x14ac:dyDescent="0.3">
      <c r="B324" s="559" t="s">
        <v>320</v>
      </c>
      <c r="C324" s="613"/>
      <c r="D324" s="577"/>
      <c r="E324" s="561">
        <f>SUM(E317:E322)</f>
        <v>0</v>
      </c>
      <c r="F324" s="1027"/>
      <c r="G324" s="1028"/>
      <c r="H324" s="101" t="s">
        <v>413</v>
      </c>
    </row>
    <row r="325" spans="2:8" x14ac:dyDescent="0.3">
      <c r="B325" s="1059"/>
      <c r="C325" s="1059"/>
      <c r="D325" s="1059"/>
      <c r="E325" s="1059"/>
      <c r="F325" s="1059"/>
      <c r="G325" s="1059"/>
    </row>
    <row r="326" spans="2:8" ht="21" x14ac:dyDescent="0.3">
      <c r="B326" s="1065" t="s">
        <v>287</v>
      </c>
      <c r="C326" s="1066"/>
      <c r="D326" s="1066"/>
      <c r="E326" s="1066"/>
      <c r="F326" s="1066"/>
      <c r="G326" s="1067"/>
    </row>
    <row r="327" spans="2:8" x14ac:dyDescent="0.3">
      <c r="B327" s="1059"/>
      <c r="C327" s="1059"/>
      <c r="D327" s="1059"/>
      <c r="E327" s="1059"/>
      <c r="F327" s="1059"/>
      <c r="G327" s="1059"/>
    </row>
    <row r="328" spans="2:8" x14ac:dyDescent="0.3">
      <c r="B328" s="1060" t="s">
        <v>325</v>
      </c>
      <c r="C328" s="1061"/>
      <c r="D328" s="1061"/>
      <c r="E328" s="1062"/>
      <c r="F328" s="1063" t="s">
        <v>394</v>
      </c>
      <c r="G328" s="1064"/>
    </row>
    <row r="329" spans="2:8" x14ac:dyDescent="0.3">
      <c r="B329" s="553" t="s">
        <v>326</v>
      </c>
      <c r="C329" s="554"/>
      <c r="D329" s="418">
        <v>0</v>
      </c>
      <c r="E329" s="607">
        <f>D329*12</f>
        <v>0</v>
      </c>
      <c r="F329" s="1015"/>
      <c r="G329" s="1016"/>
    </row>
    <row r="330" spans="2:8" x14ac:dyDescent="0.3">
      <c r="B330" s="553"/>
      <c r="C330" s="554"/>
      <c r="D330" s="566"/>
      <c r="E330" s="566"/>
      <c r="F330" s="991"/>
      <c r="G330" s="992"/>
    </row>
    <row r="331" spans="2:8" x14ac:dyDescent="0.3">
      <c r="B331" s="1054" t="s">
        <v>285</v>
      </c>
      <c r="C331" s="413" t="s">
        <v>321</v>
      </c>
      <c r="D331" s="423"/>
      <c r="E331" s="418">
        <v>0</v>
      </c>
      <c r="F331" s="991"/>
      <c r="G331" s="992"/>
    </row>
    <row r="332" spans="2:8" x14ac:dyDescent="0.3">
      <c r="B332" s="1055"/>
      <c r="C332" s="413" t="s">
        <v>322</v>
      </c>
      <c r="D332" s="423"/>
      <c r="E332" s="418">
        <v>0</v>
      </c>
      <c r="F332" s="991"/>
      <c r="G332" s="992"/>
    </row>
    <row r="333" spans="2:8" x14ac:dyDescent="0.3">
      <c r="B333" s="1056"/>
      <c r="C333" s="413" t="s">
        <v>323</v>
      </c>
      <c r="D333" s="423"/>
      <c r="E333" s="418">
        <v>0</v>
      </c>
      <c r="F333" s="991"/>
      <c r="G333" s="992"/>
    </row>
    <row r="334" spans="2:8" x14ac:dyDescent="0.3">
      <c r="B334" s="558"/>
      <c r="C334" s="563"/>
      <c r="D334" s="566"/>
      <c r="E334" s="566"/>
      <c r="F334" s="991"/>
      <c r="G334" s="992"/>
    </row>
    <row r="335" spans="2:8" ht="15.6" x14ac:dyDescent="0.3">
      <c r="B335" s="614" t="s">
        <v>328</v>
      </c>
      <c r="C335" s="613"/>
      <c r="D335" s="615"/>
      <c r="E335" s="561">
        <f>SUM(E329:E333)</f>
        <v>0</v>
      </c>
      <c r="F335" s="995"/>
      <c r="G335" s="996"/>
      <c r="H335" s="101" t="s">
        <v>413</v>
      </c>
    </row>
    <row r="336" spans="2:8" x14ac:dyDescent="0.3">
      <c r="B336" s="1059"/>
      <c r="C336" s="1059"/>
      <c r="D336" s="1059"/>
      <c r="E336" s="1059"/>
      <c r="F336" s="1059"/>
      <c r="G336" s="1059"/>
    </row>
    <row r="337" spans="2:8" x14ac:dyDescent="0.3">
      <c r="B337" s="1060" t="s">
        <v>334</v>
      </c>
      <c r="C337" s="1061"/>
      <c r="D337" s="1061"/>
      <c r="E337" s="1062"/>
      <c r="F337" s="1063" t="s">
        <v>394</v>
      </c>
      <c r="G337" s="1064"/>
    </row>
    <row r="338" spans="2:8" ht="31.5" customHeight="1" x14ac:dyDescent="0.3">
      <c r="B338" s="1068" t="s">
        <v>329</v>
      </c>
      <c r="C338" s="1069"/>
      <c r="D338" s="417">
        <v>0</v>
      </c>
      <c r="E338" s="576"/>
      <c r="F338" s="1015"/>
      <c r="G338" s="1016"/>
    </row>
    <row r="339" spans="2:8" ht="28.2" customHeight="1" x14ac:dyDescent="0.3">
      <c r="B339" s="1068" t="s">
        <v>332</v>
      </c>
      <c r="C339" s="1069"/>
      <c r="D339" s="418">
        <v>0</v>
      </c>
      <c r="E339" s="607">
        <f>D338*D339</f>
        <v>0</v>
      </c>
      <c r="F339" s="991"/>
      <c r="G339" s="992"/>
    </row>
    <row r="340" spans="2:8" x14ac:dyDescent="0.3">
      <c r="B340" s="553"/>
      <c r="C340" s="554"/>
      <c r="D340" s="576"/>
      <c r="E340" s="566"/>
      <c r="F340" s="991"/>
      <c r="G340" s="992"/>
    </row>
    <row r="341" spans="2:8" x14ac:dyDescent="0.3">
      <c r="B341" s="1100" t="s">
        <v>333</v>
      </c>
      <c r="C341" s="1101"/>
      <c r="D341" s="576"/>
      <c r="E341" s="566"/>
      <c r="F341" s="991"/>
      <c r="G341" s="992"/>
    </row>
    <row r="342" spans="2:8" x14ac:dyDescent="0.3">
      <c r="B342" s="553" t="s">
        <v>330</v>
      </c>
      <c r="C342" s="554"/>
      <c r="D342" s="576"/>
      <c r="E342" s="422">
        <v>0</v>
      </c>
      <c r="F342" s="991"/>
      <c r="G342" s="992"/>
    </row>
    <row r="343" spans="2:8" x14ac:dyDescent="0.3">
      <c r="B343" s="553"/>
      <c r="C343" s="554"/>
      <c r="D343" s="576"/>
      <c r="E343" s="566"/>
      <c r="F343" s="991"/>
      <c r="G343" s="992"/>
    </row>
    <row r="344" spans="2:8" x14ac:dyDescent="0.3">
      <c r="B344" s="1054" t="s">
        <v>285</v>
      </c>
      <c r="C344" s="413" t="s">
        <v>321</v>
      </c>
      <c r="D344" s="576"/>
      <c r="E344" s="422">
        <v>0</v>
      </c>
      <c r="F344" s="991"/>
      <c r="G344" s="992"/>
    </row>
    <row r="345" spans="2:8" x14ac:dyDescent="0.3">
      <c r="B345" s="1055"/>
      <c r="C345" s="413" t="s">
        <v>322</v>
      </c>
      <c r="D345" s="576"/>
      <c r="E345" s="418">
        <v>0</v>
      </c>
      <c r="F345" s="991"/>
      <c r="G345" s="992"/>
    </row>
    <row r="346" spans="2:8" x14ac:dyDescent="0.3">
      <c r="B346" s="1056"/>
      <c r="C346" s="413" t="s">
        <v>323</v>
      </c>
      <c r="D346" s="576"/>
      <c r="E346" s="418">
        <v>0</v>
      </c>
      <c r="F346" s="991"/>
      <c r="G346" s="992"/>
    </row>
    <row r="347" spans="2:8" x14ac:dyDescent="0.3">
      <c r="B347" s="553"/>
      <c r="C347" s="554"/>
      <c r="D347" s="576"/>
      <c r="E347" s="566"/>
      <c r="F347" s="991"/>
      <c r="G347" s="992"/>
    </row>
    <row r="348" spans="2:8" ht="15.6" x14ac:dyDescent="0.3">
      <c r="B348" s="614" t="s">
        <v>331</v>
      </c>
      <c r="C348" s="560"/>
      <c r="D348" s="577"/>
      <c r="E348" s="561">
        <f>SUM(E339:E346)</f>
        <v>0</v>
      </c>
      <c r="F348" s="995"/>
      <c r="G348" s="996"/>
      <c r="H348" s="101" t="s">
        <v>413</v>
      </c>
    </row>
    <row r="349" spans="2:8" x14ac:dyDescent="0.3">
      <c r="B349" s="1059"/>
      <c r="C349" s="1059"/>
      <c r="D349" s="1059"/>
      <c r="E349" s="1059"/>
      <c r="F349" s="1059"/>
      <c r="G349" s="1059"/>
    </row>
    <row r="350" spans="2:8" x14ac:dyDescent="0.3">
      <c r="B350" s="1060" t="s">
        <v>335</v>
      </c>
      <c r="C350" s="1061"/>
      <c r="D350" s="1061"/>
      <c r="E350" s="1062"/>
      <c r="F350" s="1063" t="s">
        <v>370</v>
      </c>
      <c r="G350" s="1064"/>
    </row>
    <row r="351" spans="2:8" x14ac:dyDescent="0.3">
      <c r="B351" s="1057" t="s">
        <v>336</v>
      </c>
      <c r="C351" s="1058"/>
      <c r="D351" s="418">
        <v>0</v>
      </c>
      <c r="E351" s="576"/>
      <c r="F351" s="991"/>
      <c r="G351" s="992"/>
    </row>
    <row r="352" spans="2:8" x14ac:dyDescent="0.3">
      <c r="B352" s="616" t="s">
        <v>502</v>
      </c>
      <c r="C352" s="554"/>
      <c r="D352" s="417">
        <v>0</v>
      </c>
      <c r="E352" s="607">
        <f>D351*D352</f>
        <v>0</v>
      </c>
      <c r="F352" s="991"/>
      <c r="G352" s="992"/>
    </row>
    <row r="353" spans="2:8" x14ac:dyDescent="0.3">
      <c r="B353" s="1054" t="s">
        <v>285</v>
      </c>
      <c r="C353" s="413" t="s">
        <v>321</v>
      </c>
      <c r="D353" s="576"/>
      <c r="E353" s="414">
        <v>0</v>
      </c>
      <c r="F353" s="991"/>
      <c r="G353" s="992"/>
    </row>
    <row r="354" spans="2:8" x14ac:dyDescent="0.3">
      <c r="B354" s="1055"/>
      <c r="C354" s="413" t="s">
        <v>322</v>
      </c>
      <c r="D354" s="576"/>
      <c r="E354" s="414">
        <v>0</v>
      </c>
      <c r="F354" s="991"/>
      <c r="G354" s="992"/>
    </row>
    <row r="355" spans="2:8" x14ac:dyDescent="0.3">
      <c r="B355" s="1056"/>
      <c r="C355" s="413" t="s">
        <v>323</v>
      </c>
      <c r="D355" s="576"/>
      <c r="E355" s="414">
        <v>0</v>
      </c>
      <c r="F355" s="991"/>
      <c r="G355" s="992"/>
    </row>
    <row r="356" spans="2:8" x14ac:dyDescent="0.3">
      <c r="B356" s="558"/>
      <c r="C356" s="563"/>
      <c r="D356" s="576"/>
      <c r="E356" s="566"/>
      <c r="F356" s="991"/>
      <c r="G356" s="992"/>
    </row>
    <row r="357" spans="2:8" ht="15.6" x14ac:dyDescent="0.3">
      <c r="B357" s="614" t="s">
        <v>337</v>
      </c>
      <c r="C357" s="613"/>
      <c r="D357" s="577"/>
      <c r="E357" s="561">
        <f>SUM(E351:E355)</f>
        <v>0</v>
      </c>
      <c r="F357" s="995"/>
      <c r="G357" s="996"/>
      <c r="H357" s="101" t="s">
        <v>413</v>
      </c>
    </row>
    <row r="358" spans="2:8" x14ac:dyDescent="0.3">
      <c r="B358" s="1059"/>
      <c r="C358" s="1059"/>
      <c r="D358" s="1059"/>
      <c r="E358" s="1059"/>
      <c r="F358" s="1059"/>
      <c r="G358" s="1059"/>
    </row>
    <row r="359" spans="2:8" x14ac:dyDescent="0.3">
      <c r="B359" s="1060" t="s">
        <v>338</v>
      </c>
      <c r="C359" s="1061"/>
      <c r="D359" s="1061"/>
      <c r="E359" s="1062"/>
      <c r="F359" s="1063" t="s">
        <v>370</v>
      </c>
      <c r="G359" s="1064"/>
    </row>
    <row r="360" spans="2:8" x14ac:dyDescent="0.3">
      <c r="B360" s="553" t="s">
        <v>339</v>
      </c>
      <c r="C360" s="554"/>
      <c r="D360" s="422">
        <v>0</v>
      </c>
      <c r="E360" s="607">
        <f>D360*12</f>
        <v>0</v>
      </c>
      <c r="F360" s="991"/>
      <c r="G360" s="992"/>
    </row>
    <row r="361" spans="2:8" x14ac:dyDescent="0.3">
      <c r="B361" s="553" t="s">
        <v>340</v>
      </c>
      <c r="C361" s="554"/>
      <c r="D361" s="576"/>
      <c r="E361" s="422">
        <v>0</v>
      </c>
      <c r="F361" s="991"/>
      <c r="G361" s="992"/>
    </row>
    <row r="362" spans="2:8" x14ac:dyDescent="0.3">
      <c r="B362" s="553"/>
      <c r="C362" s="554"/>
      <c r="D362" s="576"/>
      <c r="E362" s="566"/>
      <c r="F362" s="991"/>
      <c r="G362" s="992"/>
    </row>
    <row r="363" spans="2:8" x14ac:dyDescent="0.3">
      <c r="B363" s="1054" t="s">
        <v>285</v>
      </c>
      <c r="C363" s="413" t="s">
        <v>321</v>
      </c>
      <c r="D363" s="576"/>
      <c r="E363" s="418">
        <v>0</v>
      </c>
      <c r="F363" s="991"/>
      <c r="G363" s="992"/>
    </row>
    <row r="364" spans="2:8" x14ac:dyDescent="0.3">
      <c r="B364" s="1055"/>
      <c r="C364" s="413" t="s">
        <v>322</v>
      </c>
      <c r="D364" s="576"/>
      <c r="E364" s="418">
        <v>0</v>
      </c>
      <c r="F364" s="991"/>
      <c r="G364" s="992"/>
    </row>
    <row r="365" spans="2:8" x14ac:dyDescent="0.3">
      <c r="B365" s="1056"/>
      <c r="C365" s="413" t="s">
        <v>323</v>
      </c>
      <c r="D365" s="576"/>
      <c r="E365" s="418">
        <v>0</v>
      </c>
      <c r="F365" s="991"/>
      <c r="G365" s="992"/>
    </row>
    <row r="366" spans="2:8" x14ac:dyDescent="0.3">
      <c r="B366" s="558"/>
      <c r="C366" s="563"/>
      <c r="D366" s="576"/>
      <c r="E366" s="566"/>
      <c r="F366" s="991"/>
      <c r="G366" s="992"/>
    </row>
    <row r="367" spans="2:8" ht="15.6" x14ac:dyDescent="0.3">
      <c r="B367" s="614" t="s">
        <v>341</v>
      </c>
      <c r="C367" s="613"/>
      <c r="D367" s="577"/>
      <c r="E367" s="561">
        <f>SUM(E360:E365)</f>
        <v>0</v>
      </c>
      <c r="F367" s="995"/>
      <c r="G367" s="996"/>
      <c r="H367" s="101" t="s">
        <v>413</v>
      </c>
    </row>
    <row r="368" spans="2:8" x14ac:dyDescent="0.3">
      <c r="B368" s="1059"/>
      <c r="C368" s="1059"/>
      <c r="D368" s="1059"/>
      <c r="E368" s="1059"/>
      <c r="F368" s="1059"/>
      <c r="G368" s="1059"/>
    </row>
    <row r="369" spans="2:8" x14ac:dyDescent="0.3">
      <c r="B369" s="1060" t="s">
        <v>342</v>
      </c>
      <c r="C369" s="1061"/>
      <c r="D369" s="1061"/>
      <c r="E369" s="1062"/>
      <c r="F369" s="1063" t="s">
        <v>370</v>
      </c>
      <c r="G369" s="1064"/>
    </row>
    <row r="370" spans="2:8" x14ac:dyDescent="0.3">
      <c r="B370" s="553" t="s">
        <v>343</v>
      </c>
      <c r="C370" s="554"/>
      <c r="D370" s="418">
        <v>0</v>
      </c>
      <c r="E370" s="576"/>
      <c r="F370" s="1015"/>
      <c r="G370" s="1016"/>
    </row>
    <row r="371" spans="2:8" x14ac:dyDescent="0.3">
      <c r="B371" s="617" t="s">
        <v>344</v>
      </c>
      <c r="C371" s="554"/>
      <c r="D371" s="417">
        <v>0</v>
      </c>
      <c r="E371" s="607">
        <f>D370*D371</f>
        <v>0</v>
      </c>
      <c r="F371" s="991"/>
      <c r="G371" s="992"/>
    </row>
    <row r="372" spans="2:8" x14ac:dyDescent="0.3">
      <c r="B372" s="618"/>
      <c r="C372" s="554"/>
      <c r="D372" s="576"/>
      <c r="E372" s="566"/>
      <c r="F372" s="991"/>
      <c r="G372" s="992"/>
    </row>
    <row r="373" spans="2:8" x14ac:dyDescent="0.3">
      <c r="B373" s="617" t="s">
        <v>345</v>
      </c>
      <c r="C373" s="554"/>
      <c r="D373" s="576"/>
      <c r="E373" s="566"/>
      <c r="F373" s="991"/>
      <c r="G373" s="992"/>
    </row>
    <row r="374" spans="2:8" x14ac:dyDescent="0.3">
      <c r="B374" s="619" t="s">
        <v>346</v>
      </c>
      <c r="C374" s="554"/>
      <c r="D374" s="576"/>
      <c r="E374" s="414">
        <v>0</v>
      </c>
      <c r="F374" s="991"/>
      <c r="G374" s="992"/>
    </row>
    <row r="375" spans="2:8" x14ac:dyDescent="0.3">
      <c r="B375" s="619" t="s">
        <v>501</v>
      </c>
      <c r="C375" s="554"/>
      <c r="D375" s="576"/>
      <c r="E375" s="414">
        <v>0</v>
      </c>
      <c r="F375" s="991"/>
      <c r="G375" s="992"/>
    </row>
    <row r="376" spans="2:8" x14ac:dyDescent="0.3">
      <c r="B376" s="618"/>
      <c r="C376" s="554"/>
      <c r="D376" s="576"/>
      <c r="E376" s="566"/>
      <c r="F376" s="991"/>
      <c r="G376" s="992"/>
    </row>
    <row r="377" spans="2:8" x14ac:dyDescent="0.3">
      <c r="B377" s="1054" t="s">
        <v>285</v>
      </c>
      <c r="C377" s="413" t="s">
        <v>321</v>
      </c>
      <c r="D377" s="576"/>
      <c r="E377" s="414">
        <v>0</v>
      </c>
      <c r="F377" s="991"/>
      <c r="G377" s="992"/>
    </row>
    <row r="378" spans="2:8" x14ac:dyDescent="0.3">
      <c r="B378" s="1055"/>
      <c r="C378" s="413" t="s">
        <v>322</v>
      </c>
      <c r="D378" s="576"/>
      <c r="E378" s="414">
        <v>0</v>
      </c>
      <c r="F378" s="991"/>
      <c r="G378" s="992"/>
    </row>
    <row r="379" spans="2:8" x14ac:dyDescent="0.3">
      <c r="B379" s="1056"/>
      <c r="C379" s="413" t="s">
        <v>323</v>
      </c>
      <c r="D379" s="576"/>
      <c r="E379" s="414">
        <v>0</v>
      </c>
      <c r="F379" s="991"/>
      <c r="G379" s="992"/>
    </row>
    <row r="380" spans="2:8" x14ac:dyDescent="0.3">
      <c r="B380" s="558"/>
      <c r="C380" s="563"/>
      <c r="D380" s="576"/>
      <c r="E380" s="566"/>
      <c r="F380" s="991"/>
      <c r="G380" s="992"/>
    </row>
    <row r="381" spans="2:8" ht="15.6" x14ac:dyDescent="0.3">
      <c r="B381" s="614" t="s">
        <v>347</v>
      </c>
      <c r="C381" s="613"/>
      <c r="D381" s="577"/>
      <c r="E381" s="561">
        <f>SUM(E370:E379)</f>
        <v>0</v>
      </c>
      <c r="F381" s="995"/>
      <c r="G381" s="996"/>
      <c r="H381" s="101" t="s">
        <v>413</v>
      </c>
    </row>
    <row r="382" spans="2:8" x14ac:dyDescent="0.3">
      <c r="B382" s="1059"/>
      <c r="C382" s="1059"/>
      <c r="D382" s="1059"/>
      <c r="E382" s="1059"/>
      <c r="F382" s="1059"/>
      <c r="G382" s="1059"/>
    </row>
    <row r="383" spans="2:8" x14ac:dyDescent="0.3">
      <c r="B383" s="1060" t="s">
        <v>348</v>
      </c>
      <c r="C383" s="1061"/>
      <c r="D383" s="1061"/>
      <c r="E383" s="1062"/>
      <c r="F383" s="1063" t="s">
        <v>370</v>
      </c>
      <c r="G383" s="1064"/>
    </row>
    <row r="384" spans="2:8" x14ac:dyDescent="0.3">
      <c r="B384" s="553" t="s">
        <v>349</v>
      </c>
      <c r="C384" s="554"/>
      <c r="D384" s="620">
        <f>D125</f>
        <v>0</v>
      </c>
      <c r="E384" s="576"/>
      <c r="F384" s="1015"/>
      <c r="G384" s="1016"/>
    </row>
    <row r="385" spans="2:8" x14ac:dyDescent="0.3">
      <c r="B385" s="617" t="s">
        <v>350</v>
      </c>
      <c r="C385" s="554"/>
      <c r="D385" s="576"/>
      <c r="E385" s="576"/>
      <c r="F385" s="991"/>
      <c r="G385" s="992"/>
    </row>
    <row r="386" spans="2:8" x14ac:dyDescent="0.3">
      <c r="B386" s="619" t="s">
        <v>351</v>
      </c>
      <c r="C386" s="554"/>
      <c r="D386" s="418">
        <v>0</v>
      </c>
      <c r="E386" s="607">
        <f>$D$384*D386</f>
        <v>0</v>
      </c>
      <c r="F386" s="991"/>
      <c r="G386" s="992"/>
    </row>
    <row r="387" spans="2:8" x14ac:dyDescent="0.3">
      <c r="B387" s="619" t="s">
        <v>352</v>
      </c>
      <c r="C387" s="554"/>
      <c r="D387" s="418">
        <v>0</v>
      </c>
      <c r="E387" s="607">
        <f t="shared" ref="E387:E391" si="4">$D$384*D387</f>
        <v>0</v>
      </c>
      <c r="F387" s="991"/>
      <c r="G387" s="992"/>
    </row>
    <row r="388" spans="2:8" x14ac:dyDescent="0.3">
      <c r="B388" s="619" t="s">
        <v>356</v>
      </c>
      <c r="C388" s="554"/>
      <c r="D388" s="418">
        <v>0</v>
      </c>
      <c r="E388" s="607">
        <f t="shared" si="4"/>
        <v>0</v>
      </c>
      <c r="F388" s="991"/>
      <c r="G388" s="992"/>
    </row>
    <row r="389" spans="2:8" x14ac:dyDescent="0.3">
      <c r="B389" s="621" t="s">
        <v>353</v>
      </c>
      <c r="C389" s="413"/>
      <c r="D389" s="418">
        <v>0</v>
      </c>
      <c r="E389" s="607">
        <f t="shared" si="4"/>
        <v>0</v>
      </c>
      <c r="F389" s="991"/>
      <c r="G389" s="992"/>
    </row>
    <row r="390" spans="2:8" x14ac:dyDescent="0.3">
      <c r="B390" s="621" t="s">
        <v>354</v>
      </c>
      <c r="C390" s="413"/>
      <c r="D390" s="418">
        <v>0</v>
      </c>
      <c r="E390" s="607">
        <f t="shared" si="4"/>
        <v>0</v>
      </c>
      <c r="F390" s="991"/>
      <c r="G390" s="992"/>
    </row>
    <row r="391" spans="2:8" x14ac:dyDescent="0.3">
      <c r="B391" s="621" t="s">
        <v>355</v>
      </c>
      <c r="C391" s="413"/>
      <c r="D391" s="418">
        <v>0</v>
      </c>
      <c r="E391" s="607">
        <f t="shared" si="4"/>
        <v>0</v>
      </c>
      <c r="F391" s="991"/>
      <c r="G391" s="992"/>
    </row>
    <row r="392" spans="2:8" x14ac:dyDescent="0.3">
      <c r="B392" s="618"/>
      <c r="C392" s="443"/>
      <c r="D392" s="576"/>
      <c r="E392" s="576"/>
      <c r="F392" s="991"/>
      <c r="G392" s="992"/>
    </row>
    <row r="393" spans="2:8" x14ac:dyDescent="0.3">
      <c r="B393" s="1054" t="s">
        <v>285</v>
      </c>
      <c r="C393" s="413" t="s">
        <v>321</v>
      </c>
      <c r="D393" s="576"/>
      <c r="E393" s="414">
        <v>0</v>
      </c>
      <c r="F393" s="991"/>
      <c r="G393" s="992"/>
    </row>
    <row r="394" spans="2:8" x14ac:dyDescent="0.3">
      <c r="B394" s="1055"/>
      <c r="C394" s="413" t="s">
        <v>322</v>
      </c>
      <c r="D394" s="576"/>
      <c r="E394" s="414">
        <v>0</v>
      </c>
      <c r="F394" s="991"/>
      <c r="G394" s="992"/>
    </row>
    <row r="395" spans="2:8" x14ac:dyDescent="0.3">
      <c r="B395" s="1056"/>
      <c r="C395" s="413" t="s">
        <v>323</v>
      </c>
      <c r="D395" s="576"/>
      <c r="E395" s="414">
        <v>0</v>
      </c>
      <c r="F395" s="991"/>
      <c r="G395" s="992"/>
    </row>
    <row r="396" spans="2:8" x14ac:dyDescent="0.3">
      <c r="B396" s="558"/>
      <c r="C396" s="563"/>
      <c r="D396" s="576"/>
      <c r="E396" s="566"/>
      <c r="F396" s="991"/>
      <c r="G396" s="992"/>
    </row>
    <row r="397" spans="2:8" ht="15.6" x14ac:dyDescent="0.3">
      <c r="B397" s="614" t="s">
        <v>357</v>
      </c>
      <c r="C397" s="613"/>
      <c r="D397" s="577"/>
      <c r="E397" s="561">
        <f>SUM(E384:E395)</f>
        <v>0</v>
      </c>
      <c r="F397" s="995"/>
      <c r="G397" s="996"/>
      <c r="H397" s="101" t="s">
        <v>413</v>
      </c>
    </row>
    <row r="398" spans="2:8" x14ac:dyDescent="0.3">
      <c r="B398" s="1059"/>
      <c r="C398" s="1059"/>
      <c r="D398" s="1059"/>
      <c r="E398" s="1059"/>
      <c r="F398" s="1059"/>
      <c r="G398" s="1059"/>
    </row>
    <row r="399" spans="2:8" x14ac:dyDescent="0.3">
      <c r="B399" s="1060" t="s">
        <v>358</v>
      </c>
      <c r="C399" s="1061"/>
      <c r="D399" s="1061"/>
      <c r="E399" s="1062"/>
      <c r="F399" s="1063" t="s">
        <v>370</v>
      </c>
      <c r="G399" s="1064"/>
    </row>
    <row r="400" spans="2:8" ht="32.1" customHeight="1" x14ac:dyDescent="0.3">
      <c r="B400" s="1068" t="s">
        <v>359</v>
      </c>
      <c r="C400" s="1069"/>
      <c r="D400" s="417">
        <v>0</v>
      </c>
      <c r="E400" s="576"/>
      <c r="F400" s="1015"/>
      <c r="G400" s="1016"/>
    </row>
    <row r="401" spans="2:8" ht="14.7" customHeight="1" x14ac:dyDescent="0.3">
      <c r="B401" s="1068" t="s">
        <v>332</v>
      </c>
      <c r="C401" s="1069"/>
      <c r="D401" s="418">
        <v>0</v>
      </c>
      <c r="E401" s="607">
        <f>D400*D401</f>
        <v>0</v>
      </c>
      <c r="F401" s="991"/>
      <c r="G401" s="992"/>
    </row>
    <row r="402" spans="2:8" x14ac:dyDescent="0.3">
      <c r="B402" s="553"/>
      <c r="C402" s="554"/>
      <c r="D402" s="566"/>
      <c r="E402" s="566"/>
      <c r="F402" s="991"/>
      <c r="G402" s="992"/>
    </row>
    <row r="403" spans="2:8" x14ac:dyDescent="0.3">
      <c r="B403" s="1054" t="s">
        <v>285</v>
      </c>
      <c r="C403" s="413" t="s">
        <v>321</v>
      </c>
      <c r="D403" s="566"/>
      <c r="E403" s="414">
        <v>0</v>
      </c>
      <c r="F403" s="991"/>
      <c r="G403" s="992"/>
    </row>
    <row r="404" spans="2:8" x14ac:dyDescent="0.3">
      <c r="B404" s="1055"/>
      <c r="C404" s="413" t="s">
        <v>322</v>
      </c>
      <c r="D404" s="566"/>
      <c r="E404" s="414">
        <v>0</v>
      </c>
      <c r="F404" s="991"/>
      <c r="G404" s="992"/>
    </row>
    <row r="405" spans="2:8" x14ac:dyDescent="0.3">
      <c r="B405" s="1056"/>
      <c r="C405" s="413" t="s">
        <v>323</v>
      </c>
      <c r="D405" s="566"/>
      <c r="E405" s="414">
        <v>0</v>
      </c>
      <c r="F405" s="991"/>
      <c r="G405" s="992"/>
    </row>
    <row r="406" spans="2:8" x14ac:dyDescent="0.3">
      <c r="B406" s="553"/>
      <c r="C406" s="554"/>
      <c r="D406" s="566"/>
      <c r="E406" s="566"/>
      <c r="F406" s="991"/>
      <c r="G406" s="992"/>
    </row>
    <row r="407" spans="2:8" ht="15.6" x14ac:dyDescent="0.3">
      <c r="B407" s="614" t="s">
        <v>360</v>
      </c>
      <c r="C407" s="560"/>
      <c r="D407" s="615"/>
      <c r="E407" s="561">
        <f>SUM(E401:E405)</f>
        <v>0</v>
      </c>
      <c r="F407" s="995"/>
      <c r="G407" s="996"/>
      <c r="H407" s="101" t="s">
        <v>413</v>
      </c>
    </row>
    <row r="408" spans="2:8" x14ac:dyDescent="0.3">
      <c r="B408" s="1059"/>
      <c r="C408" s="1059"/>
      <c r="D408" s="1059"/>
      <c r="E408" s="1059"/>
      <c r="F408" s="1059"/>
      <c r="G408" s="1059"/>
    </row>
    <row r="409" spans="2:8" x14ac:dyDescent="0.3">
      <c r="B409" s="1060" t="s">
        <v>362</v>
      </c>
      <c r="C409" s="1061"/>
      <c r="D409" s="1061"/>
      <c r="E409" s="1062"/>
      <c r="F409" s="1063" t="s">
        <v>370</v>
      </c>
      <c r="G409" s="1064"/>
    </row>
    <row r="410" spans="2:8" ht="29.7" customHeight="1" x14ac:dyDescent="0.3">
      <c r="B410" s="1068" t="s">
        <v>363</v>
      </c>
      <c r="C410" s="1069"/>
      <c r="D410" s="417">
        <v>0</v>
      </c>
      <c r="E410" s="576"/>
      <c r="F410" s="1015"/>
      <c r="G410" s="1016"/>
    </row>
    <row r="411" spans="2:8" ht="15" customHeight="1" x14ac:dyDescent="0.3">
      <c r="B411" s="1068" t="s">
        <v>332</v>
      </c>
      <c r="C411" s="1069"/>
      <c r="D411" s="418">
        <v>0</v>
      </c>
      <c r="E411" s="607">
        <f>D410*D411</f>
        <v>0</v>
      </c>
      <c r="F411" s="991"/>
      <c r="G411" s="992"/>
    </row>
    <row r="412" spans="2:8" x14ac:dyDescent="0.3">
      <c r="B412" s="553"/>
      <c r="C412" s="554"/>
      <c r="D412" s="566"/>
      <c r="E412" s="566"/>
      <c r="F412" s="991"/>
      <c r="G412" s="992"/>
    </row>
    <row r="413" spans="2:8" x14ac:dyDescent="0.3">
      <c r="B413" s="1054" t="s">
        <v>285</v>
      </c>
      <c r="C413" s="413" t="s">
        <v>321</v>
      </c>
      <c r="D413" s="566"/>
      <c r="E413" s="414">
        <v>0</v>
      </c>
      <c r="F413" s="991"/>
      <c r="G413" s="992"/>
    </row>
    <row r="414" spans="2:8" x14ac:dyDescent="0.3">
      <c r="B414" s="1055"/>
      <c r="C414" s="413" t="s">
        <v>322</v>
      </c>
      <c r="D414" s="566"/>
      <c r="E414" s="414">
        <v>0</v>
      </c>
      <c r="F414" s="991"/>
      <c r="G414" s="992"/>
    </row>
    <row r="415" spans="2:8" x14ac:dyDescent="0.3">
      <c r="B415" s="1056"/>
      <c r="C415" s="413" t="s">
        <v>323</v>
      </c>
      <c r="D415" s="566"/>
      <c r="E415" s="414">
        <v>0</v>
      </c>
      <c r="F415" s="991"/>
      <c r="G415" s="992"/>
    </row>
    <row r="416" spans="2:8" x14ac:dyDescent="0.3">
      <c r="B416" s="553"/>
      <c r="C416" s="443"/>
      <c r="D416" s="566"/>
      <c r="E416" s="566"/>
      <c r="F416" s="991"/>
      <c r="G416" s="992"/>
    </row>
    <row r="417" spans="2:11" ht="15.6" x14ac:dyDescent="0.3">
      <c r="B417" s="614" t="s">
        <v>361</v>
      </c>
      <c r="C417" s="560"/>
      <c r="D417" s="615"/>
      <c r="E417" s="561">
        <f>SUM(E411:E415)</f>
        <v>0</v>
      </c>
      <c r="F417" s="995"/>
      <c r="G417" s="996"/>
      <c r="H417" s="101" t="s">
        <v>413</v>
      </c>
    </row>
    <row r="418" spans="2:11" x14ac:dyDescent="0.3">
      <c r="B418" s="1059"/>
      <c r="C418" s="1059"/>
      <c r="D418" s="1059"/>
      <c r="E418" s="1059"/>
      <c r="F418" s="1059"/>
      <c r="G418" s="1059"/>
    </row>
    <row r="419" spans="2:11" x14ac:dyDescent="0.3">
      <c r="B419" s="1060" t="s">
        <v>364</v>
      </c>
      <c r="C419" s="1061"/>
      <c r="D419" s="1061"/>
      <c r="E419" s="1062"/>
      <c r="F419" s="1063" t="s">
        <v>370</v>
      </c>
      <c r="G419" s="1064"/>
    </row>
    <row r="420" spans="2:11" ht="32.700000000000003" customHeight="1" x14ac:dyDescent="0.3">
      <c r="B420" s="1068" t="s">
        <v>365</v>
      </c>
      <c r="C420" s="1069"/>
      <c r="D420" s="444">
        <v>0</v>
      </c>
      <c r="E420" s="576"/>
      <c r="F420" s="1015"/>
      <c r="G420" s="1016"/>
    </row>
    <row r="421" spans="2:11" ht="15" customHeight="1" x14ac:dyDescent="0.3">
      <c r="B421" s="1068" t="s">
        <v>368</v>
      </c>
      <c r="C421" s="1069"/>
      <c r="D421" s="418">
        <v>0</v>
      </c>
      <c r="E421" s="622">
        <f>D420*D421</f>
        <v>0</v>
      </c>
      <c r="F421" s="991"/>
      <c r="G421" s="992"/>
    </row>
    <row r="422" spans="2:11" x14ac:dyDescent="0.3">
      <c r="B422" s="567"/>
      <c r="C422" s="568"/>
      <c r="D422" s="576"/>
      <c r="E422" s="576"/>
      <c r="F422" s="991"/>
      <c r="G422" s="992"/>
    </row>
    <row r="423" spans="2:11" x14ac:dyDescent="0.3">
      <c r="B423" s="569" t="s">
        <v>367</v>
      </c>
      <c r="C423" s="568"/>
      <c r="D423" s="417">
        <v>0</v>
      </c>
      <c r="E423" s="576"/>
      <c r="F423" s="991"/>
      <c r="G423" s="992"/>
    </row>
    <row r="424" spans="2:11" x14ac:dyDescent="0.3">
      <c r="B424" s="569" t="s">
        <v>368</v>
      </c>
      <c r="C424" s="568"/>
      <c r="D424" s="418">
        <v>0</v>
      </c>
      <c r="E424" s="622">
        <f>D423*D424</f>
        <v>0</v>
      </c>
      <c r="F424" s="991"/>
      <c r="G424" s="992"/>
    </row>
    <row r="425" spans="2:11" x14ac:dyDescent="0.3">
      <c r="B425" s="567"/>
      <c r="C425" s="568"/>
      <c r="D425" s="576"/>
      <c r="E425" s="576"/>
      <c r="F425" s="991"/>
      <c r="G425" s="992"/>
    </row>
    <row r="426" spans="2:11" x14ac:dyDescent="0.3">
      <c r="B426" s="569" t="s">
        <v>366</v>
      </c>
      <c r="C426" s="568"/>
      <c r="D426" s="418">
        <v>0</v>
      </c>
      <c r="E426" s="622">
        <f>D426*12</f>
        <v>0</v>
      </c>
      <c r="F426" s="991"/>
      <c r="G426" s="992"/>
    </row>
    <row r="427" spans="2:11" x14ac:dyDescent="0.3">
      <c r="B427" s="567"/>
      <c r="C427" s="568"/>
      <c r="D427" s="576"/>
      <c r="E427" s="576"/>
      <c r="F427" s="991"/>
      <c r="G427" s="992"/>
    </row>
    <row r="428" spans="2:11" x14ac:dyDescent="0.3">
      <c r="B428" s="1077" t="s">
        <v>285</v>
      </c>
      <c r="C428" s="413" t="s">
        <v>321</v>
      </c>
      <c r="D428" s="576"/>
      <c r="E428" s="414">
        <v>0</v>
      </c>
      <c r="F428" s="991"/>
      <c r="G428" s="992"/>
    </row>
    <row r="429" spans="2:11" x14ac:dyDescent="0.3">
      <c r="B429" s="1077"/>
      <c r="C429" s="413" t="s">
        <v>322</v>
      </c>
      <c r="D429" s="576"/>
      <c r="E429" s="414">
        <v>0</v>
      </c>
      <c r="F429" s="991"/>
      <c r="G429" s="992"/>
    </row>
    <row r="430" spans="2:11" x14ac:dyDescent="0.3">
      <c r="B430" s="1077"/>
      <c r="C430" s="413" t="s">
        <v>323</v>
      </c>
      <c r="D430" s="576"/>
      <c r="E430" s="414">
        <v>0</v>
      </c>
      <c r="F430" s="991"/>
      <c r="G430" s="992"/>
    </row>
    <row r="431" spans="2:11" x14ac:dyDescent="0.3">
      <c r="B431" s="553"/>
      <c r="C431" s="554"/>
      <c r="D431" s="576"/>
      <c r="E431" s="576"/>
      <c r="F431" s="991"/>
      <c r="G431" s="992"/>
      <c r="H431" s="126"/>
      <c r="I431" s="126"/>
      <c r="J431" s="1158"/>
      <c r="K431" s="1158"/>
    </row>
    <row r="432" spans="2:11" ht="15.6" x14ac:dyDescent="0.3">
      <c r="B432" s="614" t="s">
        <v>369</v>
      </c>
      <c r="C432" s="560"/>
      <c r="D432" s="577"/>
      <c r="E432" s="561">
        <f>SUM(E421:E430)</f>
        <v>0</v>
      </c>
      <c r="F432" s="995"/>
      <c r="G432" s="996"/>
      <c r="H432" s="101" t="s">
        <v>413</v>
      </c>
    </row>
    <row r="433" spans="2:8" x14ac:dyDescent="0.3">
      <c r="B433" s="1059"/>
      <c r="C433" s="1059"/>
      <c r="D433" s="1059"/>
      <c r="E433" s="1059"/>
      <c r="F433" s="1059"/>
      <c r="G433" s="1059"/>
    </row>
    <row r="434" spans="2:8" x14ac:dyDescent="0.3">
      <c r="B434" s="1060" t="s">
        <v>373</v>
      </c>
      <c r="C434" s="1061"/>
      <c r="D434" s="1061"/>
      <c r="E434" s="1062"/>
      <c r="F434" s="1063" t="s">
        <v>370</v>
      </c>
      <c r="G434" s="1064"/>
    </row>
    <row r="435" spans="2:8" x14ac:dyDescent="0.3">
      <c r="B435" s="553" t="s">
        <v>372</v>
      </c>
      <c r="C435" s="554"/>
      <c r="D435" s="418">
        <v>0</v>
      </c>
      <c r="E435" s="557">
        <f>D435*12</f>
        <v>0</v>
      </c>
      <c r="F435" s="1015"/>
      <c r="G435" s="1016"/>
    </row>
    <row r="436" spans="2:8" x14ac:dyDescent="0.3">
      <c r="B436" s="553"/>
      <c r="C436" s="554"/>
      <c r="D436" s="576"/>
      <c r="E436" s="576"/>
      <c r="F436" s="991"/>
      <c r="G436" s="992"/>
    </row>
    <row r="437" spans="2:8" x14ac:dyDescent="0.3">
      <c r="B437" s="1077" t="s">
        <v>285</v>
      </c>
      <c r="C437" s="413" t="s">
        <v>321</v>
      </c>
      <c r="D437" s="576"/>
      <c r="E437" s="418">
        <v>0</v>
      </c>
      <c r="F437" s="991"/>
      <c r="G437" s="992"/>
    </row>
    <row r="438" spans="2:8" x14ac:dyDescent="0.3">
      <c r="B438" s="1077"/>
      <c r="C438" s="413" t="s">
        <v>322</v>
      </c>
      <c r="D438" s="576"/>
      <c r="E438" s="418">
        <v>0</v>
      </c>
      <c r="F438" s="991"/>
      <c r="G438" s="992"/>
    </row>
    <row r="439" spans="2:8" x14ac:dyDescent="0.3">
      <c r="B439" s="1077"/>
      <c r="C439" s="413" t="s">
        <v>323</v>
      </c>
      <c r="D439" s="576"/>
      <c r="E439" s="418">
        <v>0</v>
      </c>
      <c r="F439" s="991"/>
      <c r="G439" s="992"/>
    </row>
    <row r="440" spans="2:8" x14ac:dyDescent="0.3">
      <c r="B440" s="558"/>
      <c r="C440" s="563"/>
      <c r="D440" s="576"/>
      <c r="E440" s="623"/>
      <c r="F440" s="991"/>
      <c r="G440" s="992"/>
    </row>
    <row r="441" spans="2:8" ht="15.6" x14ac:dyDescent="0.3">
      <c r="B441" s="614" t="s">
        <v>374</v>
      </c>
      <c r="C441" s="613"/>
      <c r="D441" s="577"/>
      <c r="E441" s="578">
        <f>SUM(E435:E439)</f>
        <v>0</v>
      </c>
      <c r="F441" s="1025"/>
      <c r="G441" s="1026"/>
      <c r="H441" s="101" t="s">
        <v>413</v>
      </c>
    </row>
    <row r="442" spans="2:8" x14ac:dyDescent="0.3">
      <c r="B442" s="1059"/>
      <c r="C442" s="1059"/>
      <c r="D442" s="1059"/>
      <c r="E442" s="1059"/>
      <c r="F442" s="1059"/>
      <c r="G442" s="1059"/>
    </row>
    <row r="443" spans="2:8" ht="21" x14ac:dyDescent="0.4">
      <c r="B443" s="1065" t="s">
        <v>504</v>
      </c>
      <c r="C443" s="1066"/>
      <c r="D443" s="1066"/>
      <c r="E443" s="1066"/>
      <c r="F443" s="1066"/>
      <c r="G443" s="1067"/>
      <c r="H443" s="127"/>
    </row>
    <row r="444" spans="2:8" x14ac:dyDescent="0.3">
      <c r="B444" s="1059"/>
      <c r="C444" s="1059"/>
      <c r="D444" s="1059"/>
      <c r="E444" s="1059"/>
      <c r="F444" s="1059"/>
      <c r="G444" s="1059"/>
    </row>
    <row r="445" spans="2:8" x14ac:dyDescent="0.3">
      <c r="B445" s="1060" t="s">
        <v>453</v>
      </c>
      <c r="C445" s="1061"/>
      <c r="D445" s="1061"/>
      <c r="E445" s="1062"/>
      <c r="F445" s="1063" t="s">
        <v>370</v>
      </c>
      <c r="G445" s="1064"/>
    </row>
    <row r="446" spans="2:8" x14ac:dyDescent="0.3">
      <c r="B446" s="553" t="s">
        <v>452</v>
      </c>
      <c r="C446" s="554"/>
      <c r="D446" s="418">
        <v>0</v>
      </c>
      <c r="E446" s="557">
        <f>D446*12</f>
        <v>0</v>
      </c>
      <c r="F446" s="1015"/>
      <c r="G446" s="1016"/>
    </row>
    <row r="447" spans="2:8" x14ac:dyDescent="0.3">
      <c r="B447" s="553" t="s">
        <v>457</v>
      </c>
      <c r="C447" s="554"/>
      <c r="D447" s="418">
        <v>0</v>
      </c>
      <c r="E447" s="557">
        <f>D447*12</f>
        <v>0</v>
      </c>
      <c r="F447" s="991"/>
      <c r="G447" s="992"/>
    </row>
    <row r="448" spans="2:8" x14ac:dyDescent="0.3">
      <c r="B448" s="1077" t="s">
        <v>285</v>
      </c>
      <c r="C448" s="413" t="s">
        <v>321</v>
      </c>
      <c r="D448" s="576"/>
      <c r="E448" s="418">
        <v>0</v>
      </c>
      <c r="F448" s="991"/>
      <c r="G448" s="992"/>
    </row>
    <row r="449" spans="2:8" x14ac:dyDescent="0.3">
      <c r="B449" s="1077"/>
      <c r="C449" s="413" t="s">
        <v>322</v>
      </c>
      <c r="D449" s="576"/>
      <c r="E449" s="418">
        <v>0</v>
      </c>
      <c r="F449" s="991"/>
      <c r="G449" s="992"/>
    </row>
    <row r="450" spans="2:8" x14ac:dyDescent="0.3">
      <c r="B450" s="1077"/>
      <c r="C450" s="413" t="s">
        <v>323</v>
      </c>
      <c r="D450" s="576"/>
      <c r="E450" s="418">
        <v>0</v>
      </c>
      <c r="F450" s="991"/>
      <c r="G450" s="992"/>
    </row>
    <row r="451" spans="2:8" x14ac:dyDescent="0.3">
      <c r="B451" s="558"/>
      <c r="C451" s="563"/>
      <c r="D451" s="576"/>
      <c r="E451" s="623"/>
      <c r="F451" s="991"/>
      <c r="G451" s="992"/>
    </row>
    <row r="452" spans="2:8" ht="15.6" x14ac:dyDescent="0.3">
      <c r="B452" s="559" t="s">
        <v>454</v>
      </c>
      <c r="C452" s="613"/>
      <c r="D452" s="577"/>
      <c r="E452" s="578">
        <f>SUM(E446:E450)</f>
        <v>0</v>
      </c>
      <c r="F452" s="1025"/>
      <c r="G452" s="1026"/>
      <c r="H452" s="101" t="s">
        <v>413</v>
      </c>
    </row>
    <row r="453" spans="2:8" x14ac:dyDescent="0.3">
      <c r="B453" s="1059"/>
      <c r="C453" s="1059"/>
      <c r="D453" s="1059"/>
      <c r="E453" s="1059"/>
      <c r="F453" s="1059"/>
      <c r="G453" s="1059"/>
    </row>
    <row r="454" spans="2:8" x14ac:dyDescent="0.3">
      <c r="B454" s="1060" t="s">
        <v>455</v>
      </c>
      <c r="C454" s="1061"/>
      <c r="D454" s="1061"/>
      <c r="E454" s="1062"/>
      <c r="F454" s="1063" t="s">
        <v>370</v>
      </c>
      <c r="G454" s="1064"/>
    </row>
    <row r="455" spans="2:8" x14ac:dyDescent="0.3">
      <c r="B455" s="553" t="s">
        <v>456</v>
      </c>
      <c r="C455" s="554"/>
      <c r="D455" s="418">
        <v>0</v>
      </c>
      <c r="E455" s="624">
        <f>D455*12</f>
        <v>0</v>
      </c>
      <c r="F455" s="1015"/>
      <c r="G455" s="1016"/>
    </row>
    <row r="456" spans="2:8" x14ac:dyDescent="0.3">
      <c r="B456" s="553" t="s">
        <v>460</v>
      </c>
      <c r="C456" s="554"/>
      <c r="D456" s="418">
        <v>0</v>
      </c>
      <c r="E456" s="624">
        <f>D456*12</f>
        <v>0</v>
      </c>
      <c r="F456" s="991"/>
      <c r="G456" s="992"/>
    </row>
    <row r="457" spans="2:8" x14ac:dyDescent="0.3">
      <c r="B457" s="553" t="s">
        <v>458</v>
      </c>
      <c r="C457" s="554"/>
      <c r="D457" s="418">
        <v>0</v>
      </c>
      <c r="E457" s="624">
        <f>D457*12</f>
        <v>0</v>
      </c>
      <c r="F457" s="991"/>
      <c r="G457" s="992"/>
    </row>
    <row r="458" spans="2:8" x14ac:dyDescent="0.3">
      <c r="B458" s="1077" t="s">
        <v>285</v>
      </c>
      <c r="C458" s="413" t="s">
        <v>321</v>
      </c>
      <c r="D458" s="576"/>
      <c r="E458" s="414">
        <v>0</v>
      </c>
      <c r="F458" s="991"/>
      <c r="G458" s="992"/>
    </row>
    <row r="459" spans="2:8" x14ac:dyDescent="0.3">
      <c r="B459" s="1077"/>
      <c r="C459" s="413" t="s">
        <v>322</v>
      </c>
      <c r="D459" s="576"/>
      <c r="E459" s="414">
        <v>0</v>
      </c>
      <c r="F459" s="991"/>
      <c r="G459" s="992"/>
    </row>
    <row r="460" spans="2:8" x14ac:dyDescent="0.3">
      <c r="B460" s="1077"/>
      <c r="C460" s="413" t="s">
        <v>323</v>
      </c>
      <c r="D460" s="576"/>
      <c r="E460" s="414">
        <v>0</v>
      </c>
      <c r="F460" s="991"/>
      <c r="G460" s="992"/>
    </row>
    <row r="461" spans="2:8" x14ac:dyDescent="0.3">
      <c r="B461" s="558"/>
      <c r="C461" s="563"/>
      <c r="D461" s="576"/>
      <c r="E461" s="623"/>
      <c r="F461" s="991"/>
      <c r="G461" s="992"/>
    </row>
    <row r="462" spans="2:8" ht="15.6" x14ac:dyDescent="0.3">
      <c r="B462" s="559" t="s">
        <v>459</v>
      </c>
      <c r="C462" s="613"/>
      <c r="D462" s="577"/>
      <c r="E462" s="561">
        <f>SUM(E455:E460)</f>
        <v>0</v>
      </c>
      <c r="F462" s="1025"/>
      <c r="G462" s="1026"/>
      <c r="H462" s="101" t="s">
        <v>413</v>
      </c>
    </row>
    <row r="463" spans="2:8" x14ac:dyDescent="0.3">
      <c r="B463" s="1059"/>
      <c r="C463" s="1059"/>
      <c r="D463" s="1059"/>
      <c r="E463" s="1059"/>
      <c r="F463" s="1059"/>
      <c r="G463" s="1059"/>
    </row>
    <row r="464" spans="2:8" ht="21" x14ac:dyDescent="0.3">
      <c r="B464" s="1065" t="s">
        <v>505</v>
      </c>
      <c r="C464" s="1066"/>
      <c r="D464" s="1066"/>
      <c r="E464" s="1066"/>
      <c r="F464" s="1066"/>
      <c r="G464" s="1067"/>
    </row>
    <row r="465" spans="2:8" x14ac:dyDescent="0.3">
      <c r="B465" s="1099"/>
      <c r="C465" s="1099"/>
      <c r="D465" s="1099"/>
      <c r="E465" s="1099"/>
      <c r="F465" s="1099"/>
      <c r="G465" s="1099"/>
    </row>
    <row r="466" spans="2:8" x14ac:dyDescent="0.3">
      <c r="B466" s="625" t="s">
        <v>384</v>
      </c>
      <c r="C466" s="626"/>
      <c r="D466" s="1107" t="s">
        <v>385</v>
      </c>
      <c r="E466" s="1107"/>
      <c r="F466" s="1107"/>
      <c r="G466" s="1107"/>
    </row>
    <row r="467" spans="2:8" x14ac:dyDescent="0.3">
      <c r="B467" s="553"/>
      <c r="C467" s="554"/>
      <c r="D467" s="627" t="s">
        <v>101</v>
      </c>
      <c r="E467" s="627" t="s">
        <v>102</v>
      </c>
      <c r="F467" s="628" t="s">
        <v>103</v>
      </c>
      <c r="G467" s="628" t="s">
        <v>198</v>
      </c>
    </row>
    <row r="468" spans="2:8" x14ac:dyDescent="0.3">
      <c r="B468" s="553" t="s">
        <v>388</v>
      </c>
      <c r="C468" s="554"/>
      <c r="D468" s="418">
        <v>0</v>
      </c>
      <c r="E468" s="418">
        <v>0</v>
      </c>
      <c r="F468" s="418">
        <v>0</v>
      </c>
      <c r="G468" s="418">
        <v>0</v>
      </c>
    </row>
    <row r="469" spans="2:8" x14ac:dyDescent="0.3">
      <c r="B469" s="553" t="s">
        <v>387</v>
      </c>
      <c r="C469" s="563"/>
      <c r="D469" s="629">
        <f>D468*(General!$C$9)</f>
        <v>0</v>
      </c>
      <c r="E469" s="629">
        <f>E468*(General!$C$9)</f>
        <v>0</v>
      </c>
      <c r="F469" s="629">
        <f>F468*(General!$C$9)</f>
        <v>0</v>
      </c>
      <c r="G469" s="629">
        <f>G468*(General!$C$9)</f>
        <v>0</v>
      </c>
    </row>
    <row r="470" spans="2:8" x14ac:dyDescent="0.3">
      <c r="B470" s="558" t="s">
        <v>379</v>
      </c>
      <c r="C470" s="563"/>
      <c r="D470" s="418">
        <v>0</v>
      </c>
      <c r="E470" s="418">
        <v>0</v>
      </c>
      <c r="F470" s="418">
        <v>0</v>
      </c>
      <c r="G470" s="418">
        <v>0</v>
      </c>
    </row>
    <row r="471" spans="2:8" ht="15.6" x14ac:dyDescent="0.3">
      <c r="B471" s="614" t="s">
        <v>386</v>
      </c>
      <c r="C471" s="613"/>
      <c r="D471" s="578">
        <f>SUM(D468:D470)</f>
        <v>0</v>
      </c>
      <c r="E471" s="578">
        <f t="shared" ref="E471:G471" si="5">SUM(E468:E470)</f>
        <v>0</v>
      </c>
      <c r="F471" s="578">
        <f t="shared" si="5"/>
        <v>0</v>
      </c>
      <c r="G471" s="578">
        <f t="shared" si="5"/>
        <v>0</v>
      </c>
      <c r="H471" s="101" t="s">
        <v>413</v>
      </c>
    </row>
    <row r="472" spans="2:8" x14ac:dyDescent="0.3">
      <c r="B472" s="1059"/>
      <c r="C472" s="1059"/>
      <c r="D472" s="1059"/>
      <c r="E472" s="1059"/>
      <c r="F472" s="1059"/>
      <c r="G472" s="1059"/>
    </row>
    <row r="473" spans="2:8" x14ac:dyDescent="0.3">
      <c r="B473" s="1060" t="s">
        <v>506</v>
      </c>
      <c r="C473" s="1061"/>
      <c r="D473" s="1061"/>
      <c r="E473" s="1062"/>
      <c r="F473" s="1063" t="s">
        <v>370</v>
      </c>
      <c r="G473" s="1064"/>
    </row>
    <row r="474" spans="2:8" x14ac:dyDescent="0.3">
      <c r="B474" s="572" t="s">
        <v>389</v>
      </c>
      <c r="C474" s="573"/>
      <c r="D474" s="574"/>
      <c r="E474" s="575">
        <f>G11+G13+G14</f>
        <v>0</v>
      </c>
      <c r="F474" s="1110"/>
      <c r="G474" s="1111"/>
    </row>
    <row r="475" spans="2:8" ht="26.7" customHeight="1" x14ac:dyDescent="0.3">
      <c r="B475" s="1068" t="s">
        <v>392</v>
      </c>
      <c r="C475" s="1069"/>
      <c r="D475" s="576"/>
      <c r="E475" s="630">
        <v>0</v>
      </c>
      <c r="F475" s="1130"/>
      <c r="G475" s="1131"/>
    </row>
    <row r="476" spans="2:8" x14ac:dyDescent="0.3">
      <c r="B476" s="553" t="s">
        <v>390</v>
      </c>
      <c r="C476" s="563"/>
      <c r="D476" s="576"/>
      <c r="E476" s="624">
        <f>E474*E475</f>
        <v>0</v>
      </c>
      <c r="F476" s="1130"/>
      <c r="G476" s="1131"/>
    </row>
    <row r="477" spans="2:8" x14ac:dyDescent="0.3">
      <c r="B477" s="558" t="s">
        <v>379</v>
      </c>
      <c r="C477" s="442"/>
      <c r="D477" s="576"/>
      <c r="E477" s="418">
        <v>0</v>
      </c>
      <c r="F477" s="1130"/>
      <c r="G477" s="1131"/>
    </row>
    <row r="478" spans="2:8" x14ac:dyDescent="0.3">
      <c r="B478" s="558"/>
      <c r="C478" s="563"/>
      <c r="D478" s="576"/>
      <c r="E478" s="566"/>
      <c r="F478" s="1132"/>
      <c r="G478" s="1131"/>
    </row>
    <row r="479" spans="2:8" ht="15.6" x14ac:dyDescent="0.3">
      <c r="B479" s="559" t="s">
        <v>391</v>
      </c>
      <c r="C479" s="613"/>
      <c r="D479" s="577"/>
      <c r="E479" s="578">
        <f>E476+E477</f>
        <v>0</v>
      </c>
      <c r="F479" s="995"/>
      <c r="G479" s="996"/>
      <c r="H479" s="101" t="s">
        <v>413</v>
      </c>
    </row>
    <row r="480" spans="2:8" ht="16.2" customHeight="1" x14ac:dyDescent="0.3">
      <c r="B480" s="1094"/>
      <c r="C480" s="1094"/>
      <c r="D480" s="1094"/>
      <c r="E480" s="1094"/>
      <c r="F480" s="1094"/>
      <c r="G480" s="1094"/>
      <c r="H480" s="101"/>
    </row>
    <row r="481" spans="2:8" ht="17.25" customHeight="1" x14ac:dyDescent="0.3">
      <c r="B481" s="1060" t="s">
        <v>120</v>
      </c>
      <c r="C481" s="1061"/>
      <c r="D481" s="1061"/>
      <c r="E481" s="1062"/>
      <c r="F481" s="1063" t="s">
        <v>370</v>
      </c>
      <c r="G481" s="1064"/>
      <c r="H481" s="101"/>
    </row>
    <row r="482" spans="2:8" ht="17.25" customHeight="1" x14ac:dyDescent="0.3">
      <c r="B482" s="1117" t="s">
        <v>545</v>
      </c>
      <c r="C482" s="1118"/>
      <c r="D482" s="418">
        <v>0</v>
      </c>
      <c r="E482" s="578">
        <f>D482*12</f>
        <v>0</v>
      </c>
      <c r="F482" s="1106"/>
      <c r="G482" s="1106"/>
      <c r="H482" s="101" t="s">
        <v>413</v>
      </c>
    </row>
    <row r="483" spans="2:8" x14ac:dyDescent="0.3">
      <c r="B483" s="1059"/>
      <c r="C483" s="1059"/>
      <c r="D483" s="1059"/>
      <c r="E483" s="1059"/>
      <c r="F483" s="1059"/>
      <c r="G483" s="1059"/>
    </row>
    <row r="484" spans="2:8" x14ac:dyDescent="0.3">
      <c r="B484" s="1060" t="s">
        <v>121</v>
      </c>
      <c r="C484" s="1061"/>
      <c r="D484" s="1061"/>
      <c r="E484" s="1062"/>
      <c r="F484" s="1063" t="s">
        <v>394</v>
      </c>
      <c r="G484" s="1064"/>
    </row>
    <row r="485" spans="2:8" x14ac:dyDescent="0.3">
      <c r="B485" s="1095" t="s">
        <v>438</v>
      </c>
      <c r="C485" s="1096"/>
      <c r="D485" s="1097"/>
      <c r="E485" s="414">
        <v>0</v>
      </c>
      <c r="F485" s="993"/>
      <c r="G485" s="994"/>
    </row>
    <row r="486" spans="2:8" x14ac:dyDescent="0.3">
      <c r="B486" s="1095" t="s">
        <v>439</v>
      </c>
      <c r="C486" s="1096"/>
      <c r="D486" s="1097"/>
      <c r="E486" s="414">
        <v>0</v>
      </c>
      <c r="F486" s="982"/>
      <c r="G486" s="983"/>
    </row>
    <row r="487" spans="2:8" x14ac:dyDescent="0.3">
      <c r="B487" s="1095" t="s">
        <v>440</v>
      </c>
      <c r="C487" s="1096"/>
      <c r="D487" s="1097"/>
      <c r="E487" s="414">
        <v>0</v>
      </c>
      <c r="F487" s="982"/>
      <c r="G487" s="983"/>
    </row>
    <row r="488" spans="2:8" x14ac:dyDescent="0.3">
      <c r="B488" s="1095" t="s">
        <v>441</v>
      </c>
      <c r="C488" s="1096"/>
      <c r="D488" s="1097"/>
      <c r="E488" s="414">
        <v>0</v>
      </c>
      <c r="F488" s="982"/>
      <c r="G488" s="983"/>
    </row>
    <row r="489" spans="2:8" x14ac:dyDescent="0.3">
      <c r="B489" s="1095" t="s">
        <v>442</v>
      </c>
      <c r="C489" s="1096"/>
      <c r="D489" s="1097"/>
      <c r="E489" s="414">
        <v>0</v>
      </c>
      <c r="F489" s="982"/>
      <c r="G489" s="983"/>
    </row>
    <row r="490" spans="2:8" x14ac:dyDescent="0.3">
      <c r="B490" s="553"/>
      <c r="C490" s="554"/>
      <c r="D490" s="554"/>
      <c r="E490" s="555"/>
      <c r="F490" s="982"/>
      <c r="G490" s="983"/>
    </row>
    <row r="491" spans="2:8" ht="15.6" x14ac:dyDescent="0.3">
      <c r="B491" s="559" t="s">
        <v>443</v>
      </c>
      <c r="C491" s="560"/>
      <c r="D491" s="560"/>
      <c r="E491" s="561">
        <f>SUM(E485:E489)</f>
        <v>0</v>
      </c>
      <c r="F491" s="1002"/>
      <c r="G491" s="1003"/>
      <c r="H491" s="101" t="s">
        <v>413</v>
      </c>
    </row>
    <row r="492" spans="2:8" x14ac:dyDescent="0.3">
      <c r="B492" s="1059"/>
      <c r="C492" s="1059"/>
      <c r="D492" s="1059"/>
      <c r="E492" s="1059"/>
      <c r="F492" s="1059"/>
      <c r="G492" s="1059"/>
    </row>
    <row r="493" spans="2:8" x14ac:dyDescent="0.3">
      <c r="B493" s="1060" t="s">
        <v>437</v>
      </c>
      <c r="C493" s="1061"/>
      <c r="D493" s="1061"/>
      <c r="E493" s="1062"/>
      <c r="F493" s="1063" t="s">
        <v>394</v>
      </c>
      <c r="G493" s="1064"/>
    </row>
    <row r="494" spans="2:8" x14ac:dyDescent="0.3">
      <c r="B494" s="1095" t="s">
        <v>438</v>
      </c>
      <c r="C494" s="1096"/>
      <c r="D494" s="1097"/>
      <c r="E494" s="414">
        <v>0</v>
      </c>
      <c r="F494" s="993"/>
      <c r="G494" s="994"/>
    </row>
    <row r="495" spans="2:8" x14ac:dyDescent="0.3">
      <c r="B495" s="1095" t="s">
        <v>439</v>
      </c>
      <c r="C495" s="1096"/>
      <c r="D495" s="1097"/>
      <c r="E495" s="414">
        <v>0</v>
      </c>
      <c r="F495" s="982"/>
      <c r="G495" s="983"/>
    </row>
    <row r="496" spans="2:8" x14ac:dyDescent="0.3">
      <c r="B496" s="1095" t="s">
        <v>440</v>
      </c>
      <c r="C496" s="1096"/>
      <c r="D496" s="1097"/>
      <c r="E496" s="414">
        <v>0</v>
      </c>
      <c r="F496" s="982"/>
      <c r="G496" s="983"/>
    </row>
    <row r="497" spans="2:8" x14ac:dyDescent="0.3">
      <c r="B497" s="1095" t="s">
        <v>441</v>
      </c>
      <c r="C497" s="1096"/>
      <c r="D497" s="1097"/>
      <c r="E497" s="414">
        <v>0</v>
      </c>
      <c r="F497" s="982"/>
      <c r="G497" s="983"/>
    </row>
    <row r="498" spans="2:8" x14ac:dyDescent="0.3">
      <c r="B498" s="1095" t="s">
        <v>442</v>
      </c>
      <c r="C498" s="1096"/>
      <c r="D498" s="1097"/>
      <c r="E498" s="414">
        <v>0</v>
      </c>
      <c r="F498" s="982"/>
      <c r="G498" s="983"/>
    </row>
    <row r="499" spans="2:8" x14ac:dyDescent="0.3">
      <c r="B499" s="553"/>
      <c r="C499" s="554"/>
      <c r="D499" s="554"/>
      <c r="E499" s="555"/>
      <c r="F499" s="982"/>
      <c r="G499" s="983"/>
    </row>
    <row r="500" spans="2:8" ht="15.6" x14ac:dyDescent="0.3">
      <c r="B500" s="559" t="s">
        <v>461</v>
      </c>
      <c r="C500" s="560"/>
      <c r="D500" s="560"/>
      <c r="E500" s="561">
        <f>SUM(E494:E498)</f>
        <v>0</v>
      </c>
      <c r="F500" s="1002"/>
      <c r="G500" s="1003"/>
      <c r="H500" s="101" t="s">
        <v>413</v>
      </c>
    </row>
    <row r="501" spans="2:8" x14ac:dyDescent="0.3">
      <c r="B501" s="1129"/>
      <c r="C501" s="1129"/>
      <c r="D501" s="1129"/>
      <c r="E501" s="1129"/>
      <c r="F501" s="1129"/>
      <c r="G501" s="1129"/>
    </row>
    <row r="502" spans="2:8" x14ac:dyDescent="0.3">
      <c r="B502" s="1060" t="s">
        <v>546</v>
      </c>
      <c r="C502" s="1061"/>
      <c r="D502" s="1061"/>
      <c r="E502" s="1062"/>
      <c r="F502" s="1063" t="s">
        <v>370</v>
      </c>
      <c r="G502" s="1064"/>
    </row>
    <row r="503" spans="2:8" ht="15.6" x14ac:dyDescent="0.3">
      <c r="B503" s="1117" t="s">
        <v>545</v>
      </c>
      <c r="C503" s="1118"/>
      <c r="D503" s="418">
        <v>0</v>
      </c>
      <c r="E503" s="578">
        <f>D503*12</f>
        <v>0</v>
      </c>
      <c r="F503" s="1119"/>
      <c r="G503" s="1119"/>
      <c r="H503" s="101" t="s">
        <v>413</v>
      </c>
    </row>
  </sheetData>
  <sheetProtection password="CDAC" sheet="1" objects="1" scenarios="1"/>
  <mergeCells count="573">
    <mergeCell ref="B497:D497"/>
    <mergeCell ref="B498:D498"/>
    <mergeCell ref="B484:E484"/>
    <mergeCell ref="F488:G488"/>
    <mergeCell ref="F500:G500"/>
    <mergeCell ref="B501:G501"/>
    <mergeCell ref="B502:E502"/>
    <mergeCell ref="F502:G502"/>
    <mergeCell ref="B503:C503"/>
    <mergeCell ref="F503:G503"/>
    <mergeCell ref="F499:G499"/>
    <mergeCell ref="F493:G493"/>
    <mergeCell ref="F494:G494"/>
    <mergeCell ref="F495:G495"/>
    <mergeCell ref="F496:G496"/>
    <mergeCell ref="F498:G498"/>
    <mergeCell ref="B493:E493"/>
    <mergeCell ref="F497:G497"/>
    <mergeCell ref="B485:D485"/>
    <mergeCell ref="B486:D486"/>
    <mergeCell ref="B487:D487"/>
    <mergeCell ref="B488:D488"/>
    <mergeCell ref="B489:D489"/>
    <mergeCell ref="B494:D494"/>
    <mergeCell ref="B495:D495"/>
    <mergeCell ref="B496:D496"/>
    <mergeCell ref="B492:G492"/>
    <mergeCell ref="F478:G478"/>
    <mergeCell ref="F481:G481"/>
    <mergeCell ref="F473:G473"/>
    <mergeCell ref="F474:G474"/>
    <mergeCell ref="F475:G475"/>
    <mergeCell ref="F477:G477"/>
    <mergeCell ref="F491:G491"/>
    <mergeCell ref="B472:G472"/>
    <mergeCell ref="B473:E473"/>
    <mergeCell ref="B475:C475"/>
    <mergeCell ref="F476:G476"/>
    <mergeCell ref="F479:G479"/>
    <mergeCell ref="B480:G480"/>
    <mergeCell ref="B481:E481"/>
    <mergeCell ref="F489:G489"/>
    <mergeCell ref="F490:G490"/>
    <mergeCell ref="F482:G482"/>
    <mergeCell ref="F484:G484"/>
    <mergeCell ref="F485:G485"/>
    <mergeCell ref="F486:G486"/>
    <mergeCell ref="F487:G487"/>
    <mergeCell ref="B482:C482"/>
    <mergeCell ref="B483:G483"/>
    <mergeCell ref="B465:G465"/>
    <mergeCell ref="D466:G466"/>
    <mergeCell ref="F452:G452"/>
    <mergeCell ref="F454:G454"/>
    <mergeCell ref="F455:G455"/>
    <mergeCell ref="F456:G456"/>
    <mergeCell ref="F447:G447"/>
    <mergeCell ref="F448:G448"/>
    <mergeCell ref="F450:G450"/>
    <mergeCell ref="F451:G451"/>
    <mergeCell ref="B448:B450"/>
    <mergeCell ref="F449:G449"/>
    <mergeCell ref="B453:G453"/>
    <mergeCell ref="B454:E454"/>
    <mergeCell ref="F457:G457"/>
    <mergeCell ref="F458:G458"/>
    <mergeCell ref="B458:B460"/>
    <mergeCell ref="F459:G459"/>
    <mergeCell ref="F460:G460"/>
    <mergeCell ref="F461:G461"/>
    <mergeCell ref="F462:G462"/>
    <mergeCell ref="B463:G463"/>
    <mergeCell ref="B464:G464"/>
    <mergeCell ref="F435:G435"/>
    <mergeCell ref="F427:G427"/>
    <mergeCell ref="F428:G428"/>
    <mergeCell ref="F430:G430"/>
    <mergeCell ref="B428:B430"/>
    <mergeCell ref="F429:G429"/>
    <mergeCell ref="F445:G445"/>
    <mergeCell ref="F446:G446"/>
    <mergeCell ref="F436:G436"/>
    <mergeCell ref="F437:G437"/>
    <mergeCell ref="F441:G441"/>
    <mergeCell ref="B437:B439"/>
    <mergeCell ref="F438:G438"/>
    <mergeCell ref="F439:G439"/>
    <mergeCell ref="F440:G440"/>
    <mergeCell ref="B442:G442"/>
    <mergeCell ref="B443:G443"/>
    <mergeCell ref="B444:G444"/>
    <mergeCell ref="B445:E445"/>
    <mergeCell ref="J431:K431"/>
    <mergeCell ref="B433:G433"/>
    <mergeCell ref="B434:E434"/>
    <mergeCell ref="F420:G420"/>
    <mergeCell ref="F421:G421"/>
    <mergeCell ref="F422:G422"/>
    <mergeCell ref="F423:G423"/>
    <mergeCell ref="F424:G424"/>
    <mergeCell ref="F425:G425"/>
    <mergeCell ref="F426:G426"/>
    <mergeCell ref="F431:G431"/>
    <mergeCell ref="F432:G432"/>
    <mergeCell ref="F434:G434"/>
    <mergeCell ref="F416:G416"/>
    <mergeCell ref="F417:G417"/>
    <mergeCell ref="F419:G419"/>
    <mergeCell ref="B418:G418"/>
    <mergeCell ref="B419:E419"/>
    <mergeCell ref="B420:C420"/>
    <mergeCell ref="B421:C421"/>
    <mergeCell ref="F410:G410"/>
    <mergeCell ref="F411:G411"/>
    <mergeCell ref="F412:G412"/>
    <mergeCell ref="F413:G413"/>
    <mergeCell ref="F415:G415"/>
    <mergeCell ref="F406:G406"/>
    <mergeCell ref="F407:G407"/>
    <mergeCell ref="F409:G409"/>
    <mergeCell ref="B408:G408"/>
    <mergeCell ref="B409:E409"/>
    <mergeCell ref="B410:C410"/>
    <mergeCell ref="B411:C411"/>
    <mergeCell ref="F414:G414"/>
    <mergeCell ref="F400:G400"/>
    <mergeCell ref="F401:G401"/>
    <mergeCell ref="F402:G402"/>
    <mergeCell ref="F403:G403"/>
    <mergeCell ref="F405:G405"/>
    <mergeCell ref="B413:B415"/>
    <mergeCell ref="F396:G396"/>
    <mergeCell ref="F397:G397"/>
    <mergeCell ref="F399:G399"/>
    <mergeCell ref="B398:G398"/>
    <mergeCell ref="B399:E399"/>
    <mergeCell ref="B400:C400"/>
    <mergeCell ref="B401:C401"/>
    <mergeCell ref="F404:G404"/>
    <mergeCell ref="F390:G390"/>
    <mergeCell ref="F391:G391"/>
    <mergeCell ref="F392:G392"/>
    <mergeCell ref="F393:G393"/>
    <mergeCell ref="F395:G395"/>
    <mergeCell ref="B393:B395"/>
    <mergeCell ref="B403:B405"/>
    <mergeCell ref="F384:G384"/>
    <mergeCell ref="F385:G385"/>
    <mergeCell ref="F386:G386"/>
    <mergeCell ref="F387:G387"/>
    <mergeCell ref="F388:G388"/>
    <mergeCell ref="F389:G389"/>
    <mergeCell ref="F394:G394"/>
    <mergeCell ref="F379:G379"/>
    <mergeCell ref="F380:G380"/>
    <mergeCell ref="F381:G381"/>
    <mergeCell ref="F383:G383"/>
    <mergeCell ref="F373:G373"/>
    <mergeCell ref="F374:G374"/>
    <mergeCell ref="B359:E359"/>
    <mergeCell ref="F375:G375"/>
    <mergeCell ref="F376:G376"/>
    <mergeCell ref="F377:G377"/>
    <mergeCell ref="F378:G378"/>
    <mergeCell ref="B382:G382"/>
    <mergeCell ref="B383:E383"/>
    <mergeCell ref="F367:G367"/>
    <mergeCell ref="F369:G369"/>
    <mergeCell ref="F370:G370"/>
    <mergeCell ref="F371:G371"/>
    <mergeCell ref="F372:G372"/>
    <mergeCell ref="B377:B379"/>
    <mergeCell ref="B369:E369"/>
    <mergeCell ref="B351:C351"/>
    <mergeCell ref="B353:B355"/>
    <mergeCell ref="F362:G362"/>
    <mergeCell ref="F363:G363"/>
    <mergeCell ref="F365:G365"/>
    <mergeCell ref="F366:G366"/>
    <mergeCell ref="F364:G364"/>
    <mergeCell ref="B368:G368"/>
    <mergeCell ref="F344:G344"/>
    <mergeCell ref="F350:G350"/>
    <mergeCell ref="F351:G351"/>
    <mergeCell ref="F352:G352"/>
    <mergeCell ref="F353:G353"/>
    <mergeCell ref="F355:G355"/>
    <mergeCell ref="B350:E350"/>
    <mergeCell ref="F354:G354"/>
    <mergeCell ref="B358:G358"/>
    <mergeCell ref="F356:G356"/>
    <mergeCell ref="F357:G357"/>
    <mergeCell ref="F359:G359"/>
    <mergeCell ref="F360:G360"/>
    <mergeCell ref="F361:G361"/>
    <mergeCell ref="B363:B365"/>
    <mergeCell ref="B339:C339"/>
    <mergeCell ref="B341:C341"/>
    <mergeCell ref="F345:G345"/>
    <mergeCell ref="B349:G349"/>
    <mergeCell ref="F335:G335"/>
    <mergeCell ref="F337:G337"/>
    <mergeCell ref="F338:G338"/>
    <mergeCell ref="F331:G331"/>
    <mergeCell ref="F333:G333"/>
    <mergeCell ref="F334:G334"/>
    <mergeCell ref="F332:G332"/>
    <mergeCell ref="B336:G336"/>
    <mergeCell ref="B337:E337"/>
    <mergeCell ref="B338:C338"/>
    <mergeCell ref="B331:B333"/>
    <mergeCell ref="B344:B346"/>
    <mergeCell ref="F346:G346"/>
    <mergeCell ref="F347:G347"/>
    <mergeCell ref="F348:G348"/>
    <mergeCell ref="F339:G339"/>
    <mergeCell ref="F340:G340"/>
    <mergeCell ref="F341:G341"/>
    <mergeCell ref="F342:G342"/>
    <mergeCell ref="F343:G343"/>
    <mergeCell ref="F298:G298"/>
    <mergeCell ref="F293:G293"/>
    <mergeCell ref="F294:G294"/>
    <mergeCell ref="F295:G295"/>
    <mergeCell ref="F296:G296"/>
    <mergeCell ref="F297:G297"/>
    <mergeCell ref="F328:G328"/>
    <mergeCell ref="F329:G329"/>
    <mergeCell ref="F330:G330"/>
    <mergeCell ref="F319:G319"/>
    <mergeCell ref="F320:G320"/>
    <mergeCell ref="F324:G324"/>
    <mergeCell ref="F321:G321"/>
    <mergeCell ref="F322:G322"/>
    <mergeCell ref="F323:G323"/>
    <mergeCell ref="B325:G325"/>
    <mergeCell ref="B326:G326"/>
    <mergeCell ref="B327:G327"/>
    <mergeCell ref="B328:E328"/>
    <mergeCell ref="B319:B322"/>
    <mergeCell ref="F316:G316"/>
    <mergeCell ref="F317:G317"/>
    <mergeCell ref="F318:G318"/>
    <mergeCell ref="F299:G299"/>
    <mergeCell ref="F300:G300"/>
    <mergeCell ref="F301:G301"/>
    <mergeCell ref="B302:G302"/>
    <mergeCell ref="B303:G303"/>
    <mergeCell ref="B304:G304"/>
    <mergeCell ref="B313:G313"/>
    <mergeCell ref="B314:G314"/>
    <mergeCell ref="B315:G315"/>
    <mergeCell ref="B316:E316"/>
    <mergeCell ref="F278:G278"/>
    <mergeCell ref="F279:G279"/>
    <mergeCell ref="F280:G280"/>
    <mergeCell ref="F282:G282"/>
    <mergeCell ref="F283:G283"/>
    <mergeCell ref="F284:G284"/>
    <mergeCell ref="F290:G290"/>
    <mergeCell ref="F291:G291"/>
    <mergeCell ref="F292:G292"/>
    <mergeCell ref="F287:G287"/>
    <mergeCell ref="F288:G288"/>
    <mergeCell ref="F289:G289"/>
    <mergeCell ref="F281:G281"/>
    <mergeCell ref="F285:G285"/>
    <mergeCell ref="F286:G286"/>
    <mergeCell ref="F272:G272"/>
    <mergeCell ref="F273:G273"/>
    <mergeCell ref="F274:G274"/>
    <mergeCell ref="F275:G275"/>
    <mergeCell ref="F276:G276"/>
    <mergeCell ref="F277:G277"/>
    <mergeCell ref="F257:G257"/>
    <mergeCell ref="F258:G258"/>
    <mergeCell ref="F259:G259"/>
    <mergeCell ref="F260:G260"/>
    <mergeCell ref="F266:G266"/>
    <mergeCell ref="F267:G267"/>
    <mergeCell ref="F269:G269"/>
    <mergeCell ref="F270:G270"/>
    <mergeCell ref="F271:G271"/>
    <mergeCell ref="F261:G261"/>
    <mergeCell ref="F262:G262"/>
    <mergeCell ref="F263:G263"/>
    <mergeCell ref="F265:G265"/>
    <mergeCell ref="F264:G264"/>
    <mergeCell ref="B268:G268"/>
    <mergeCell ref="B269:E269"/>
    <mergeCell ref="F249:G249"/>
    <mergeCell ref="F250:G250"/>
    <mergeCell ref="B252:G252"/>
    <mergeCell ref="F253:G253"/>
    <mergeCell ref="F254:G254"/>
    <mergeCell ref="F251:G251"/>
    <mergeCell ref="B253:E253"/>
    <mergeCell ref="B256:G256"/>
    <mergeCell ref="F248:G248"/>
    <mergeCell ref="F233:G233"/>
    <mergeCell ref="F234:G234"/>
    <mergeCell ref="F235:G235"/>
    <mergeCell ref="F236:G236"/>
    <mergeCell ref="F237:G237"/>
    <mergeCell ref="F225:G225"/>
    <mergeCell ref="F226:G226"/>
    <mergeCell ref="F229:G229"/>
    <mergeCell ref="F230:G230"/>
    <mergeCell ref="F227:G227"/>
    <mergeCell ref="F228:G228"/>
    <mergeCell ref="B232:G232"/>
    <mergeCell ref="F243:G243"/>
    <mergeCell ref="F244:G244"/>
    <mergeCell ref="F245:G245"/>
    <mergeCell ref="F246:G246"/>
    <mergeCell ref="F247:G247"/>
    <mergeCell ref="F239:G239"/>
    <mergeCell ref="F240:G240"/>
    <mergeCell ref="F241:G241"/>
    <mergeCell ref="F238:G238"/>
    <mergeCell ref="B242:G242"/>
    <mergeCell ref="B243:E243"/>
    <mergeCell ref="B224:G224"/>
    <mergeCell ref="F206:G206"/>
    <mergeCell ref="F208:G208"/>
    <mergeCell ref="F210:G210"/>
    <mergeCell ref="F211:G211"/>
    <mergeCell ref="F201:G201"/>
    <mergeCell ref="F202:G202"/>
    <mergeCell ref="F204:G204"/>
    <mergeCell ref="F203:G203"/>
    <mergeCell ref="F205:G205"/>
    <mergeCell ref="B207:G207"/>
    <mergeCell ref="B208:E208"/>
    <mergeCell ref="B209:G209"/>
    <mergeCell ref="F218:G218"/>
    <mergeCell ref="F221:G221"/>
    <mergeCell ref="F222:G222"/>
    <mergeCell ref="F212:G212"/>
    <mergeCell ref="F213:G213"/>
    <mergeCell ref="F214:G214"/>
    <mergeCell ref="F215:G215"/>
    <mergeCell ref="F216:G216"/>
    <mergeCell ref="F217:G217"/>
    <mergeCell ref="F219:G219"/>
    <mergeCell ref="F220:G220"/>
    <mergeCell ref="F199:G199"/>
    <mergeCell ref="F200:G200"/>
    <mergeCell ref="B191:C191"/>
    <mergeCell ref="F191:G191"/>
    <mergeCell ref="F193:G193"/>
    <mergeCell ref="F194:G194"/>
    <mergeCell ref="F192:G192"/>
    <mergeCell ref="B195:C195"/>
    <mergeCell ref="B196:G196"/>
    <mergeCell ref="B197:E197"/>
    <mergeCell ref="F190:G190"/>
    <mergeCell ref="F182:G182"/>
    <mergeCell ref="F183:G183"/>
    <mergeCell ref="F184:G184"/>
    <mergeCell ref="B185:C185"/>
    <mergeCell ref="F185:G185"/>
    <mergeCell ref="F195:G195"/>
    <mergeCell ref="F197:G197"/>
    <mergeCell ref="F198:G198"/>
    <mergeCell ref="B181:E181"/>
    <mergeCell ref="B189:C189"/>
    <mergeCell ref="F178:G178"/>
    <mergeCell ref="F179:G179"/>
    <mergeCell ref="F172:G172"/>
    <mergeCell ref="F173:G173"/>
    <mergeCell ref="F174:G174"/>
    <mergeCell ref="F171:G171"/>
    <mergeCell ref="B174:C174"/>
    <mergeCell ref="B175:G175"/>
    <mergeCell ref="B176:E176"/>
    <mergeCell ref="F176:G176"/>
    <mergeCell ref="B177:C177"/>
    <mergeCell ref="F177:G177"/>
    <mergeCell ref="B179:C179"/>
    <mergeCell ref="F186:G186"/>
    <mergeCell ref="F187:G187"/>
    <mergeCell ref="F188:G188"/>
    <mergeCell ref="F189:G189"/>
    <mergeCell ref="F180:G180"/>
    <mergeCell ref="F181:G181"/>
    <mergeCell ref="F167:G167"/>
    <mergeCell ref="F168:G168"/>
    <mergeCell ref="F169:G169"/>
    <mergeCell ref="B170:C170"/>
    <mergeCell ref="F170:G170"/>
    <mergeCell ref="F163:G163"/>
    <mergeCell ref="F161:G161"/>
    <mergeCell ref="F162:G162"/>
    <mergeCell ref="B164:G164"/>
    <mergeCell ref="B165:G165"/>
    <mergeCell ref="B166:G166"/>
    <mergeCell ref="B167:E167"/>
    <mergeCell ref="B161:D161"/>
    <mergeCell ref="F160:G160"/>
    <mergeCell ref="F145:G145"/>
    <mergeCell ref="F146:G146"/>
    <mergeCell ref="F147:G147"/>
    <mergeCell ref="F148:G148"/>
    <mergeCell ref="F149:G149"/>
    <mergeCell ref="F141:G141"/>
    <mergeCell ref="F142:G142"/>
    <mergeCell ref="F143:G143"/>
    <mergeCell ref="F156:G156"/>
    <mergeCell ref="F157:G157"/>
    <mergeCell ref="F158:G158"/>
    <mergeCell ref="F159:G159"/>
    <mergeCell ref="F150:G150"/>
    <mergeCell ref="F152:G152"/>
    <mergeCell ref="F153:G153"/>
    <mergeCell ref="F154:G154"/>
    <mergeCell ref="F151:G151"/>
    <mergeCell ref="B155:G155"/>
    <mergeCell ref="B156:E156"/>
    <mergeCell ref="B157:D157"/>
    <mergeCell ref="B158:D158"/>
    <mergeCell ref="B159:D159"/>
    <mergeCell ref="B160:D160"/>
    <mergeCell ref="F140:G140"/>
    <mergeCell ref="B144:G144"/>
    <mergeCell ref="B145:E145"/>
    <mergeCell ref="B146:C146"/>
    <mergeCell ref="F135:G135"/>
    <mergeCell ref="F136:G136"/>
    <mergeCell ref="F138:G138"/>
    <mergeCell ref="F139:G139"/>
    <mergeCell ref="F129:G129"/>
    <mergeCell ref="F131:G131"/>
    <mergeCell ref="F132:G132"/>
    <mergeCell ref="F134:G134"/>
    <mergeCell ref="B130:G130"/>
    <mergeCell ref="B131:E131"/>
    <mergeCell ref="B132:C132"/>
    <mergeCell ref="F133:G133"/>
    <mergeCell ref="B137:G137"/>
    <mergeCell ref="B138:E138"/>
    <mergeCell ref="B139:C139"/>
    <mergeCell ref="F125:G125"/>
    <mergeCell ref="F127:G127"/>
    <mergeCell ref="F128:G128"/>
    <mergeCell ref="F120:G120"/>
    <mergeCell ref="F121:G121"/>
    <mergeCell ref="F122:G122"/>
    <mergeCell ref="F124:G124"/>
    <mergeCell ref="B123:G123"/>
    <mergeCell ref="B124:E124"/>
    <mergeCell ref="F126:G126"/>
    <mergeCell ref="F119:G119"/>
    <mergeCell ref="C103:F103"/>
    <mergeCell ref="C104:F104"/>
    <mergeCell ref="C105:F105"/>
    <mergeCell ref="C107:F107"/>
    <mergeCell ref="C99:F99"/>
    <mergeCell ref="C102:F102"/>
    <mergeCell ref="C97:F97"/>
    <mergeCell ref="B98:F98"/>
    <mergeCell ref="B100:F100"/>
    <mergeCell ref="C101:G101"/>
    <mergeCell ref="C106:F106"/>
    <mergeCell ref="C108:F108"/>
    <mergeCell ref="F115:G115"/>
    <mergeCell ref="F116:G116"/>
    <mergeCell ref="F117:G117"/>
    <mergeCell ref="F118:G118"/>
    <mergeCell ref="B110:G110"/>
    <mergeCell ref="C109:F109"/>
    <mergeCell ref="C111:F111"/>
    <mergeCell ref="B112:G112"/>
    <mergeCell ref="B113:G113"/>
    <mergeCell ref="B114:G114"/>
    <mergeCell ref="B115:E115"/>
    <mergeCell ref="C91:F91"/>
    <mergeCell ref="C95:F95"/>
    <mergeCell ref="B96:F96"/>
    <mergeCell ref="C85:G85"/>
    <mergeCell ref="C86:F86"/>
    <mergeCell ref="C87:F87"/>
    <mergeCell ref="C88:F88"/>
    <mergeCell ref="C89:F89"/>
    <mergeCell ref="C90:F90"/>
    <mergeCell ref="B92:G92"/>
    <mergeCell ref="C93:G93"/>
    <mergeCell ref="C94:F94"/>
    <mergeCell ref="C79:F79"/>
    <mergeCell ref="C80:F80"/>
    <mergeCell ref="C81:F81"/>
    <mergeCell ref="C82:F82"/>
    <mergeCell ref="C83:F83"/>
    <mergeCell ref="B84:F84"/>
    <mergeCell ref="C73:F73"/>
    <mergeCell ref="C74:F74"/>
    <mergeCell ref="C75:F75"/>
    <mergeCell ref="C76:F76"/>
    <mergeCell ref="B77:F77"/>
    <mergeCell ref="C78:G78"/>
    <mergeCell ref="C67:F67"/>
    <mergeCell ref="C68:F68"/>
    <mergeCell ref="C69:F69"/>
    <mergeCell ref="B70:F70"/>
    <mergeCell ref="C71:G71"/>
    <mergeCell ref="C72:F72"/>
    <mergeCell ref="C61:F61"/>
    <mergeCell ref="C62:F62"/>
    <mergeCell ref="C63:F63"/>
    <mergeCell ref="C64:F64"/>
    <mergeCell ref="C65:F65"/>
    <mergeCell ref="C66:F66"/>
    <mergeCell ref="C55:F55"/>
    <mergeCell ref="C56:F56"/>
    <mergeCell ref="C57:F57"/>
    <mergeCell ref="C58:F58"/>
    <mergeCell ref="C59:F59"/>
    <mergeCell ref="C60:F60"/>
    <mergeCell ref="C49:F49"/>
    <mergeCell ref="C50:F50"/>
    <mergeCell ref="B51:F51"/>
    <mergeCell ref="C52:G52"/>
    <mergeCell ref="C53:F53"/>
    <mergeCell ref="C54:F54"/>
    <mergeCell ref="C43:G43"/>
    <mergeCell ref="C44:F44"/>
    <mergeCell ref="C45:F45"/>
    <mergeCell ref="C46:F46"/>
    <mergeCell ref="C47:F47"/>
    <mergeCell ref="C48:F48"/>
    <mergeCell ref="C37:F37"/>
    <mergeCell ref="C38:F38"/>
    <mergeCell ref="C39:F39"/>
    <mergeCell ref="C40:F40"/>
    <mergeCell ref="C41:F41"/>
    <mergeCell ref="B42:F42"/>
    <mergeCell ref="C31:F31"/>
    <mergeCell ref="C32:F32"/>
    <mergeCell ref="C33:F33"/>
    <mergeCell ref="C34:F34"/>
    <mergeCell ref="B35:F35"/>
    <mergeCell ref="C36:G36"/>
    <mergeCell ref="C25:F25"/>
    <mergeCell ref="C26:F26"/>
    <mergeCell ref="C27:F27"/>
    <mergeCell ref="C28:F28"/>
    <mergeCell ref="C29:F29"/>
    <mergeCell ref="C30:F30"/>
    <mergeCell ref="C19:F19"/>
    <mergeCell ref="C20:F20"/>
    <mergeCell ref="B21:F21"/>
    <mergeCell ref="B22:G22"/>
    <mergeCell ref="C23:G23"/>
    <mergeCell ref="C24:F24"/>
    <mergeCell ref="C13:F13"/>
    <mergeCell ref="C14:F14"/>
    <mergeCell ref="C15:F15"/>
    <mergeCell ref="C16:F16"/>
    <mergeCell ref="C17:F17"/>
    <mergeCell ref="C18:F18"/>
    <mergeCell ref="C7:F7"/>
    <mergeCell ref="B8:G8"/>
    <mergeCell ref="C9:F9"/>
    <mergeCell ref="C10:F10"/>
    <mergeCell ref="C11:F11"/>
    <mergeCell ref="C12:F12"/>
    <mergeCell ref="B2:G2"/>
    <mergeCell ref="B3:C3"/>
    <mergeCell ref="F3:G3"/>
    <mergeCell ref="F4:G4"/>
    <mergeCell ref="F5:G5"/>
    <mergeCell ref="B6:C6"/>
    <mergeCell ref="F6:G6"/>
  </mergeCells>
  <dataValidations count="1">
    <dataValidation type="whole" errorStyle="warning" operator="lessThanOrEqual" allowBlank="1" showErrorMessage="1" errorTitle="Vacancy Loss" error="this amount is typically listed as a negative value" sqref="G10">
      <formula1>0</formula1>
    </dataValidation>
  </dataValidations>
  <hyperlinks>
    <hyperlink ref="H29" location="'Other 3'!E206" display="Details"/>
    <hyperlink ref="H9" location="'Other 3'!E122" display="Details"/>
    <hyperlink ref="H122" location="'Other 3'!G9" display="Return to Budget"/>
    <hyperlink ref="H129" location="'Other 3'!G10" display="Return to Budget"/>
    <hyperlink ref="H13:H16" location="'AMP 1'!E145" display="Details"/>
    <hyperlink ref="H13" location="'Other 3'!E136" display="Details"/>
    <hyperlink ref="H14" location="'Other 3'!E143" display="Details"/>
    <hyperlink ref="H16" location="'Other 3'!E154" display="Details"/>
    <hyperlink ref="H19" location="'Other 3'!E163" display="Details"/>
    <hyperlink ref="H10" location="'Other 3'!E129" display="Details"/>
    <hyperlink ref="H26" location="'Other 3'!E174" display="Details"/>
    <hyperlink ref="H27" location="'Other 3'!E189" display="Details"/>
    <hyperlink ref="H28" location="'Other 3'!E195" display="Details"/>
    <hyperlink ref="H30" location="'Other 3'!E241" display="Details"/>
    <hyperlink ref="H31" location="'Other 3'!E251" display="Details"/>
    <hyperlink ref="H32" location="'Other 3'!E267" display="Details"/>
    <hyperlink ref="H33" location="'Other 3'!E301" display="Details"/>
    <hyperlink ref="H136" location="'Other 3'!G13" display="Return to Budget"/>
    <hyperlink ref="H143" location="'Other 3'!G14" display="Return to Budget"/>
    <hyperlink ref="H154" location="'Other 3'!G16" display="Return to Budget"/>
    <hyperlink ref="H163" location="'Other 3'!G19" display="Return to Budget"/>
    <hyperlink ref="H174" location="'Other 3'!G26" display="Return to Budget"/>
    <hyperlink ref="H195" location="'Other 3'!G28" display="Return to Budget"/>
    <hyperlink ref="H206" location="'Other 3'!G29" display="Return to Budget"/>
    <hyperlink ref="H241" location="'Other 3'!G30" display="Return to Budget"/>
    <hyperlink ref="H251" location="'Other 3'!G31" display="Return to Budget"/>
    <hyperlink ref="H267" location="'Other 3'!G32" display="Return to Budget"/>
    <hyperlink ref="H301" location="'Other 3'!G33" display="Return to Budget"/>
    <hyperlink ref="H324" location="'Other 3'!G55" display="Return to Budget"/>
    <hyperlink ref="H335" location="'Other 3'!G57" display="Return to Budget"/>
    <hyperlink ref="H348" location="'Other 3'!G58" display="Return to Budget"/>
    <hyperlink ref="H357" location="'Other 3'!G59" display="Return to Budget"/>
    <hyperlink ref="H367" location="'Other 3'!G60" display="Return to Budget"/>
    <hyperlink ref="H397" location="'Other 3'!G62" display="Return to Budget"/>
    <hyperlink ref="H407" location="'Other 3'!G63" display="Return to Budget"/>
    <hyperlink ref="H417" location="'Other 3'!G64" display="Return to Budget"/>
    <hyperlink ref="H432" location="'Other 3'!G65" display="Return to Budget"/>
    <hyperlink ref="H441" location="'Other 3'!G66" display="Return to Budget"/>
    <hyperlink ref="H452" location="'Other 3'!G74" display="Return to Budget"/>
    <hyperlink ref="H462" location="'Other 3'!G75" display="Return to Budget"/>
    <hyperlink ref="H471" location="'Other 3'!G83" display="Return to Budget"/>
    <hyperlink ref="H479" location="'Other 3'!G89" display="Return to Budget"/>
    <hyperlink ref="H491" location="'Other 3'!G105" display="Return to Budget"/>
    <hyperlink ref="H500" location="'Other 3'!G106" display="Return to Budget"/>
    <hyperlink ref="H44" location="'Other 3'!F306" display="Details"/>
    <hyperlink ref="H45" location="'Other 3'!F307" display="Details"/>
    <hyperlink ref="H46" location="'Other 3'!F308" display="Details"/>
    <hyperlink ref="H47" location="'Other 3'!F309" display="Details"/>
    <hyperlink ref="H48" location="'Other 3'!F310" display="Details"/>
    <hyperlink ref="H49" location="'Other 3'!F311" display="Details"/>
    <hyperlink ref="H55" location="'Other 3'!E324" display="Details"/>
    <hyperlink ref="H57" location="'Other 3'!E335" display="Details"/>
    <hyperlink ref="H58" location="'Other 3'!E348" display="Details"/>
    <hyperlink ref="H59" location="'Other 3'!E357" display="Details"/>
    <hyperlink ref="H60" location="'Other 3'!E367" display="Details"/>
    <hyperlink ref="H61" location="'Other 3'!E381" display="Details"/>
    <hyperlink ref="H62" location="'Other 3'!E397" display="Details"/>
    <hyperlink ref="H63" location="'Other 3'!E407" display="Details"/>
    <hyperlink ref="H64" location="'Other 3'!E417" display="Details"/>
    <hyperlink ref="H65" location="'Other 3'!E432" display="Details"/>
    <hyperlink ref="H66" location="'Other 3'!E441" display="Details"/>
    <hyperlink ref="H79" location="'Other 3'!D471" display="Details"/>
    <hyperlink ref="H80" location="'Other 3'!E471" display="Details"/>
    <hyperlink ref="H81" location="'Other 3'!F471" display="Details"/>
    <hyperlink ref="H82" location="'Other 3'!G471" display="Details"/>
    <hyperlink ref="H89" location="'Other 3'!E479" display="Details"/>
    <hyperlink ref="H105" location="'Other 3'!E491" display="Details"/>
    <hyperlink ref="H106" location="'Other 3'!E500" display="Details"/>
    <hyperlink ref="H189" location="'Other 3'!G27" display="Return to Budget"/>
    <hyperlink ref="H381" location="'Other 3'!G61" display="Return to Budget"/>
    <hyperlink ref="H74" location="'Other 3'!E452" display="Details"/>
    <hyperlink ref="H75" location="'Other 3'!E462" display="Details"/>
    <hyperlink ref="H24" location="payroll!O20" display="Details"/>
    <hyperlink ref="H25" location="'Emp. Benefits'!L16" display="Details"/>
    <hyperlink ref="H37:H38" location="'AMP 1'!E222" display="Details"/>
    <hyperlink ref="H37" location="payroll!O29" display="Details"/>
    <hyperlink ref="H38" location="'Emp. Benefits'!L27" display="Details"/>
    <hyperlink ref="H53:H54" location="'AMP 1'!F335" display="Details"/>
    <hyperlink ref="H53" location="payroll!O50" display="Details"/>
    <hyperlink ref="H54" location="'Emp. Benefits'!L38" display="Details"/>
    <hyperlink ref="H73" location="'Other 3'!J49" display="Details"/>
    <hyperlink ref="H107" location="'Other 3'!E503" display="Details"/>
    <hyperlink ref="H104" location="'Other 3'!E482" display="Details"/>
    <hyperlink ref="H503" location="'Other 3'!G107" display="Return to Budget"/>
    <hyperlink ref="H482" location="'Other 3'!G104" display="Return to Budget"/>
    <hyperlink ref="H72" location="payroll!O62" display="Details"/>
    <hyperlink ref="H306:H311" location="'Other 1'!G43" display="Return to Budget"/>
    <hyperlink ref="H306" location="'Other 3'!G44" display="Return to Budget"/>
    <hyperlink ref="H307" location="'Other 3'!G45" display="Return to Budget"/>
    <hyperlink ref="H308" location="'Other 3'!G46" display="Return to Budget"/>
    <hyperlink ref="H309" location="'Other 3'!G47" display="Return to Budget"/>
    <hyperlink ref="H310" location="'Other 3'!G48" display="Return to Budget"/>
    <hyperlink ref="H311" location="'Other 3'!G49" display="Return to Budget"/>
    <hyperlink ref="H312" location="'Other 3'!G50" display="Return to Budget"/>
  </hyperlinks>
  <pageMargins left="0.7" right="0.7" top="0.5" bottom="0.5" header="0.3" footer="0.3"/>
  <pageSetup scale="84" orientation="portrait" horizontalDpi="300" verticalDpi="300" r:id="rId1"/>
  <legacy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N78"/>
  <sheetViews>
    <sheetView tabSelected="1" topLeftCell="B13" workbookViewId="0">
      <selection activeCell="J41" sqref="J41"/>
    </sheetView>
  </sheetViews>
  <sheetFormatPr defaultRowHeight="14.4" x14ac:dyDescent="0.3"/>
  <cols>
    <col min="5" max="6" width="12.5546875" bestFit="1" customWidth="1"/>
    <col min="7" max="8" width="14.33203125" bestFit="1" customWidth="1"/>
    <col min="9" max="9" width="12.5546875" bestFit="1" customWidth="1"/>
    <col min="10" max="10" width="11.5546875" bestFit="1" customWidth="1"/>
    <col min="11" max="12" width="10.5546875" bestFit="1" customWidth="1"/>
    <col min="13" max="13" width="11.5546875" bestFit="1" customWidth="1"/>
    <col min="14" max="14" width="14.33203125" bestFit="1" customWidth="1"/>
  </cols>
  <sheetData>
    <row r="1" spans="1:14" ht="25.95" x14ac:dyDescent="0.5">
      <c r="C1" s="1162" t="str">
        <f>General!C3</f>
        <v>PHA Name</v>
      </c>
      <c r="D1" s="1162"/>
      <c r="E1" s="1162"/>
      <c r="F1" s="1162"/>
      <c r="G1" s="1162"/>
      <c r="H1" s="1162"/>
      <c r="I1" s="1162"/>
      <c r="J1" s="1162"/>
      <c r="K1" s="1162"/>
      <c r="L1" s="1162"/>
      <c r="M1" s="1162"/>
      <c r="N1" s="1162"/>
    </row>
    <row r="2" spans="1:14" ht="23.4" x14ac:dyDescent="0.45">
      <c r="C2" s="1163" t="s">
        <v>678</v>
      </c>
      <c r="D2" s="1163"/>
      <c r="E2" s="1163"/>
      <c r="F2" s="1163"/>
      <c r="G2" s="1163"/>
      <c r="H2" s="1163"/>
      <c r="I2" s="1163"/>
      <c r="J2" s="1163"/>
      <c r="K2" s="1163"/>
      <c r="L2" s="1163"/>
      <c r="M2" s="1163"/>
      <c r="N2" s="1163"/>
    </row>
    <row r="3" spans="1:14" ht="18" x14ac:dyDescent="0.35">
      <c r="C3" s="1164">
        <f>General!C7</f>
        <v>43100</v>
      </c>
      <c r="D3" s="1165"/>
      <c r="E3" s="1165"/>
      <c r="F3" s="1165"/>
      <c r="G3" s="1165"/>
      <c r="H3" s="1165"/>
      <c r="I3" s="1165"/>
      <c r="J3" s="1165"/>
      <c r="K3" s="1165"/>
      <c r="L3" s="1165"/>
      <c r="M3" s="1165"/>
      <c r="N3" s="1165"/>
    </row>
    <row r="6" spans="1:14" ht="18" x14ac:dyDescent="0.35">
      <c r="C6" s="1159" t="s">
        <v>630</v>
      </c>
      <c r="D6" s="1159"/>
      <c r="E6" s="1159"/>
      <c r="F6" s="1159"/>
      <c r="G6" s="1159"/>
      <c r="H6" s="1159"/>
      <c r="I6" s="1159"/>
      <c r="J6" s="1159"/>
      <c r="K6" s="1159"/>
      <c r="L6" s="1159"/>
      <c r="M6" s="1159"/>
      <c r="N6" s="1159"/>
    </row>
    <row r="8" spans="1:14" x14ac:dyDescent="0.3">
      <c r="C8" s="1160" t="s">
        <v>673</v>
      </c>
      <c r="D8" s="1161"/>
      <c r="E8" s="35" t="s">
        <v>212</v>
      </c>
      <c r="F8" s="35" t="s">
        <v>213</v>
      </c>
      <c r="G8" s="35" t="s">
        <v>214</v>
      </c>
      <c r="H8" s="35" t="s">
        <v>125</v>
      </c>
      <c r="I8" s="35" t="s">
        <v>126</v>
      </c>
      <c r="J8" s="35" t="s">
        <v>127</v>
      </c>
      <c r="K8" s="35" t="s">
        <v>128</v>
      </c>
      <c r="L8" s="35" t="s">
        <v>129</v>
      </c>
      <c r="M8" s="35" t="s">
        <v>542</v>
      </c>
      <c r="N8" s="162" t="s">
        <v>124</v>
      </c>
    </row>
    <row r="9" spans="1:14" x14ac:dyDescent="0.3">
      <c r="C9" s="169" t="s">
        <v>148</v>
      </c>
      <c r="D9" s="170"/>
      <c r="E9" s="137">
        <f>'Overall PHA Budget'!D19+'Overall PHA Budget'!D32+'Overall PHA Budget'!D46+'Overall PHA Budget'!D63</f>
        <v>0</v>
      </c>
      <c r="F9" s="137">
        <f>'Overall PHA Budget'!E19+'Overall PHA Budget'!E32+'Overall PHA Budget'!E46+'Overall PHA Budget'!E63</f>
        <v>0</v>
      </c>
      <c r="G9" s="137">
        <f>'Overall PHA Budget'!F19+'Overall PHA Budget'!F32+'Overall PHA Budget'!F46+'Overall PHA Budget'!F63</f>
        <v>0</v>
      </c>
      <c r="H9" s="137">
        <f>'Overall PHA Budget'!G19+'Overall PHA Budget'!G32+'Overall PHA Budget'!G46+'Overall PHA Budget'!G63</f>
        <v>0</v>
      </c>
      <c r="I9" s="137">
        <f>'Overall PHA Budget'!H19+'Overall PHA Budget'!H32+'Overall PHA Budget'!H46+'Overall PHA Budget'!H63</f>
        <v>0</v>
      </c>
      <c r="J9" s="137">
        <f>'Overall PHA Budget'!I19+'Overall PHA Budget'!I32+'Overall PHA Budget'!I46+'Overall PHA Budget'!I63</f>
        <v>0</v>
      </c>
      <c r="K9" s="137">
        <f>'Overall PHA Budget'!J19+'Overall PHA Budget'!J32+'Overall PHA Budget'!J46+'Overall PHA Budget'!J63</f>
        <v>0</v>
      </c>
      <c r="L9" s="137">
        <f>'Overall PHA Budget'!K19+'Overall PHA Budget'!K32+'Overall PHA Budget'!K46+'Overall PHA Budget'!K63</f>
        <v>0</v>
      </c>
      <c r="M9" s="137">
        <f>'Overall PHA Budget'!L19+'Overall PHA Budget'!L32+'Overall PHA Budget'!L46+'Overall PHA Budget'!L63</f>
        <v>0</v>
      </c>
      <c r="N9" s="137">
        <f>'Overall PHA Budget'!M19+'Overall PHA Budget'!M32+'Overall PHA Budget'!M46+'Overall PHA Budget'!M63</f>
        <v>0</v>
      </c>
    </row>
    <row r="10" spans="1:14" x14ac:dyDescent="0.3">
      <c r="E10" s="161"/>
      <c r="F10" s="161"/>
      <c r="G10" s="161"/>
      <c r="H10" s="161"/>
      <c r="I10" s="161"/>
      <c r="J10" s="161"/>
      <c r="K10" s="161"/>
      <c r="L10" s="161"/>
      <c r="M10" s="161"/>
      <c r="N10" s="161"/>
    </row>
    <row r="11" spans="1:14" x14ac:dyDescent="0.3">
      <c r="C11" s="169" t="s">
        <v>631</v>
      </c>
      <c r="D11" s="170"/>
      <c r="E11" s="137">
        <f>'Overall PHA Budget'!D18+'Overall PHA Budget'!D31+'Overall PHA Budget'!D45+'Overall PHA Budget'!D62</f>
        <v>0</v>
      </c>
      <c r="F11" s="137">
        <f>'Overall PHA Budget'!E18+'Overall PHA Budget'!E31+'Overall PHA Budget'!E45+'Overall PHA Budget'!E62</f>
        <v>0</v>
      </c>
      <c r="G11" s="137">
        <f>'Overall PHA Budget'!F18+'Overall PHA Budget'!F31+'Overall PHA Budget'!F45+'Overall PHA Budget'!F62</f>
        <v>0</v>
      </c>
      <c r="H11" s="137">
        <f>'Overall PHA Budget'!G18+'Overall PHA Budget'!G31+'Overall PHA Budget'!G45+'Overall PHA Budget'!G62</f>
        <v>0</v>
      </c>
      <c r="I11" s="137">
        <f>'Overall PHA Budget'!H18+'Overall PHA Budget'!H31+'Overall PHA Budget'!H45+'Overall PHA Budget'!H62</f>
        <v>0</v>
      </c>
      <c r="J11" s="137">
        <f>'Overall PHA Budget'!I18+'Overall PHA Budget'!I31+'Overall PHA Budget'!I45+'Overall PHA Budget'!I62</f>
        <v>0</v>
      </c>
      <c r="K11" s="137">
        <f>'Overall PHA Budget'!J18+'Overall PHA Budget'!J31+'Overall PHA Budget'!J45+'Overall PHA Budget'!J62</f>
        <v>0</v>
      </c>
      <c r="L11" s="137">
        <f>'Overall PHA Budget'!K18+'Overall PHA Budget'!K31+'Overall PHA Budget'!K45+'Overall PHA Budget'!K62</f>
        <v>0</v>
      </c>
      <c r="M11" s="137">
        <f>'Overall PHA Budget'!L18+'Overall PHA Budget'!L31+'Overall PHA Budget'!L45+'Overall PHA Budget'!L62</f>
        <v>0</v>
      </c>
      <c r="N11" s="137">
        <f>'Overall PHA Budget'!M18+'Overall PHA Budget'!M31+'Overall PHA Budget'!M45+'Overall PHA Budget'!M62</f>
        <v>0</v>
      </c>
    </row>
    <row r="12" spans="1:14" x14ac:dyDescent="0.3">
      <c r="F12" s="38"/>
      <c r="G12" s="38"/>
      <c r="H12" s="38"/>
      <c r="I12" s="38"/>
      <c r="J12" s="38"/>
      <c r="K12" s="38"/>
      <c r="L12" s="38"/>
      <c r="M12" s="38"/>
      <c r="N12" s="38"/>
    </row>
    <row r="13" spans="1:14" x14ac:dyDescent="0.3">
      <c r="C13" s="169" t="s">
        <v>632</v>
      </c>
      <c r="D13" s="170"/>
      <c r="E13" s="163" t="e">
        <f>E9/E11</f>
        <v>#DIV/0!</v>
      </c>
      <c r="F13" s="163" t="e">
        <f t="shared" ref="F13:M13" si="0">F9/F11</f>
        <v>#DIV/0!</v>
      </c>
      <c r="G13" s="163" t="e">
        <f t="shared" si="0"/>
        <v>#DIV/0!</v>
      </c>
      <c r="H13" s="163" t="e">
        <f t="shared" si="0"/>
        <v>#DIV/0!</v>
      </c>
      <c r="I13" s="163" t="e">
        <f t="shared" si="0"/>
        <v>#DIV/0!</v>
      </c>
      <c r="J13" s="163" t="e">
        <f t="shared" si="0"/>
        <v>#DIV/0!</v>
      </c>
      <c r="K13" s="163" t="e">
        <f t="shared" si="0"/>
        <v>#DIV/0!</v>
      </c>
      <c r="L13" s="163" t="e">
        <f t="shared" si="0"/>
        <v>#DIV/0!</v>
      </c>
      <c r="M13" s="163" t="e">
        <f t="shared" si="0"/>
        <v>#DIV/0!</v>
      </c>
      <c r="N13" s="163" t="e">
        <f t="shared" ref="N13" si="1">N9/N11</f>
        <v>#DIV/0!</v>
      </c>
    </row>
    <row r="15" spans="1:14" ht="15" thickBot="1" x14ac:dyDescent="0.35">
      <c r="A15" s="198"/>
      <c r="B15" s="198"/>
      <c r="C15" s="198"/>
      <c r="D15" s="198"/>
      <c r="E15" s="198"/>
      <c r="F15" s="198"/>
      <c r="G15" s="198"/>
      <c r="H15" s="198"/>
      <c r="I15" s="198"/>
      <c r="J15" s="198"/>
      <c r="K15" s="198"/>
      <c r="L15" s="198"/>
      <c r="M15" s="198"/>
      <c r="N15" s="198"/>
    </row>
    <row r="41" spans="1:14" s="38" customFormat="1" x14ac:dyDescent="0.3"/>
    <row r="42" spans="1:14" s="38" customFormat="1" ht="15" thickBot="1" x14ac:dyDescent="0.35">
      <c r="A42" s="198"/>
      <c r="B42" s="198"/>
      <c r="C42" s="198"/>
      <c r="D42" s="198"/>
      <c r="E42" s="198"/>
      <c r="F42" s="198"/>
      <c r="G42" s="198"/>
      <c r="H42" s="198"/>
      <c r="I42" s="198"/>
      <c r="J42" s="198"/>
      <c r="K42" s="198"/>
      <c r="L42" s="198"/>
      <c r="M42" s="198"/>
      <c r="N42" s="198"/>
    </row>
    <row r="64" spans="1:14" s="38" customFormat="1" ht="15" thickBot="1" x14ac:dyDescent="0.35">
      <c r="A64" s="198"/>
      <c r="B64" s="198"/>
      <c r="C64" s="198"/>
      <c r="D64" s="198"/>
      <c r="E64" s="198"/>
      <c r="F64" s="198"/>
      <c r="G64" s="198"/>
      <c r="H64" s="198"/>
      <c r="I64" s="198"/>
      <c r="J64" s="198"/>
      <c r="K64" s="198"/>
      <c r="L64" s="198"/>
      <c r="M64" s="198"/>
      <c r="N64" s="198"/>
    </row>
    <row r="66" spans="2:6" ht="23.4" x14ac:dyDescent="0.45">
      <c r="B66" s="828" t="s">
        <v>696</v>
      </c>
      <c r="C66" s="176"/>
      <c r="D66" s="176"/>
      <c r="E66" s="176"/>
      <c r="F66" s="177"/>
    </row>
    <row r="67" spans="2:6" x14ac:dyDescent="0.3">
      <c r="B67" s="171"/>
      <c r="C67" s="9"/>
      <c r="D67" s="9"/>
      <c r="E67" s="9"/>
      <c r="F67" s="172"/>
    </row>
    <row r="68" spans="2:6" x14ac:dyDescent="0.3">
      <c r="B68" s="181" t="s">
        <v>652</v>
      </c>
      <c r="C68" s="182"/>
      <c r="D68" s="182"/>
      <c r="E68" s="182"/>
      <c r="F68" s="183">
        <f>General!C9</f>
        <v>0</v>
      </c>
    </row>
    <row r="69" spans="2:6" x14ac:dyDescent="0.3">
      <c r="B69" s="150"/>
      <c r="C69" s="142"/>
      <c r="D69" s="142"/>
      <c r="E69" s="142"/>
      <c r="F69" s="178"/>
    </row>
    <row r="70" spans="2:6" x14ac:dyDescent="0.3">
      <c r="B70" s="181" t="s">
        <v>653</v>
      </c>
      <c r="C70" s="182"/>
      <c r="D70" s="182"/>
      <c r="E70" s="182"/>
      <c r="F70" s="184">
        <f>General!C11</f>
        <v>0</v>
      </c>
    </row>
    <row r="71" spans="2:6" x14ac:dyDescent="0.3">
      <c r="B71" s="150"/>
      <c r="C71" s="142"/>
      <c r="D71" s="142"/>
      <c r="E71" s="142"/>
      <c r="F71" s="178"/>
    </row>
    <row r="72" spans="2:6" x14ac:dyDescent="0.3">
      <c r="B72" s="181" t="s">
        <v>654</v>
      </c>
      <c r="C72" s="182"/>
      <c r="D72" s="182"/>
      <c r="E72" s="182"/>
      <c r="F72" s="184">
        <f>General!C13</f>
        <v>0</v>
      </c>
    </row>
    <row r="73" spans="2:6" x14ac:dyDescent="0.3">
      <c r="B73" s="150"/>
      <c r="C73" s="142"/>
      <c r="D73" s="142"/>
      <c r="E73" s="142"/>
      <c r="F73" s="178"/>
    </row>
    <row r="74" spans="2:6" x14ac:dyDescent="0.3">
      <c r="B74" s="181" t="s">
        <v>630</v>
      </c>
      <c r="C74" s="182"/>
      <c r="D74" s="182"/>
      <c r="E74" s="182"/>
      <c r="F74" s="184" t="e">
        <f>N13</f>
        <v>#DIV/0!</v>
      </c>
    </row>
    <row r="75" spans="2:6" x14ac:dyDescent="0.3">
      <c r="B75" s="150"/>
      <c r="C75" s="142"/>
      <c r="D75" s="142"/>
      <c r="E75" s="142"/>
      <c r="F75" s="178"/>
    </row>
    <row r="76" spans="2:6" x14ac:dyDescent="0.3">
      <c r="B76" s="185" t="s">
        <v>656</v>
      </c>
      <c r="C76" s="186"/>
      <c r="D76" s="186"/>
      <c r="E76" s="186"/>
      <c r="F76" s="187"/>
    </row>
    <row r="77" spans="2:6" x14ac:dyDescent="0.3">
      <c r="B77" s="173" t="s">
        <v>655</v>
      </c>
      <c r="C77" s="142"/>
      <c r="D77" s="142"/>
      <c r="E77" s="142"/>
      <c r="F77" s="179" t="e">
        <f>(('AMP 1'!D9*'AMP 1'!D10)+('AMP 2'!D9*'AMP 2'!D10)+('AMP 3'!D9*'AMP 3'!D10))/('AMP 1'!D9+'AMP 2'!D9+'AMP 3'!D9)</f>
        <v>#DIV/0!</v>
      </c>
    </row>
    <row r="78" spans="2:6" x14ac:dyDescent="0.3">
      <c r="B78" s="174" t="s">
        <v>294</v>
      </c>
      <c r="C78" s="175"/>
      <c r="D78" s="175"/>
      <c r="E78" s="175"/>
      <c r="F78" s="180" t="e">
        <f>HCV!D6/(HCV!D5*12)</f>
        <v>#DIV/0!</v>
      </c>
    </row>
  </sheetData>
  <mergeCells count="5">
    <mergeCell ref="C6:N6"/>
    <mergeCell ref="C8:D8"/>
    <mergeCell ref="C1:N1"/>
    <mergeCell ref="C2:N2"/>
    <mergeCell ref="C3:N3"/>
  </mergeCells>
  <pageMargins left="0.7" right="0.7" top="0.75" bottom="0.75" header="0.3" footer="0.3"/>
  <pageSetup orientation="portrait" horizontalDpi="300" verticalDpi="300"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B2:D5"/>
  <sheetViews>
    <sheetView workbookViewId="0">
      <selection activeCell="K31" sqref="K31"/>
    </sheetView>
  </sheetViews>
  <sheetFormatPr defaultRowHeight="14.4" x14ac:dyDescent="0.3"/>
  <sheetData>
    <row r="2" spans="2:4" x14ac:dyDescent="0.3">
      <c r="B2" t="s">
        <v>479</v>
      </c>
      <c r="D2" t="str">
        <f>IF(General!$C$39=B2,"Default", "")</f>
        <v/>
      </c>
    </row>
    <row r="3" spans="2:4" x14ac:dyDescent="0.3">
      <c r="B3" t="s">
        <v>480</v>
      </c>
      <c r="D3" s="38" t="str">
        <f>IF(General!$C$39=B3,"Default", "")</f>
        <v/>
      </c>
    </row>
    <row r="4" spans="2:4" x14ac:dyDescent="0.3">
      <c r="B4" t="s">
        <v>482</v>
      </c>
      <c r="D4" s="38" t="str">
        <f>IF(General!$C$39=B4,"Default", "")</f>
        <v/>
      </c>
    </row>
    <row r="5" spans="2:4" x14ac:dyDescent="0.3">
      <c r="B5" t="s">
        <v>481</v>
      </c>
      <c r="D5" s="38" t="str">
        <f>IF(General!$C$39=B5,"Default", "")</f>
        <v/>
      </c>
    </row>
  </sheetData>
  <pageMargins left="0.7" right="0.7" top="0.75" bottom="0.75" header="0.3" footer="0.3"/>
  <pageSetup orientation="portrait" horizontalDpi="300" verticalDpi="30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theme="1"/>
    <pageSetUpPr fitToPage="1"/>
  </sheetPr>
  <dimension ref="B1:H51"/>
  <sheetViews>
    <sheetView topLeftCell="A37" workbookViewId="0">
      <selection activeCell="B1" sqref="B1"/>
    </sheetView>
  </sheetViews>
  <sheetFormatPr defaultColWidth="8.6640625" defaultRowHeight="14.4" x14ac:dyDescent="0.3"/>
  <cols>
    <col min="1" max="1" width="8.6640625" style="38"/>
    <col min="2" max="2" width="48.33203125" style="38" customWidth="1"/>
    <col min="3" max="3" width="31.33203125" style="38" customWidth="1"/>
    <col min="4" max="4" width="0" style="38" hidden="1" customWidth="1"/>
    <col min="5" max="5" width="11.33203125" style="38" customWidth="1"/>
    <col min="6" max="6" width="12.6640625" style="38" customWidth="1"/>
    <col min="7" max="16384" width="8.6640625" style="38"/>
  </cols>
  <sheetData>
    <row r="1" spans="2:3" ht="36.6" x14ac:dyDescent="0.7">
      <c r="B1" s="160" t="s">
        <v>619</v>
      </c>
    </row>
    <row r="2" spans="2:3" ht="35.25" customHeight="1" x14ac:dyDescent="0.3"/>
    <row r="3" spans="2:3" x14ac:dyDescent="0.3">
      <c r="B3" s="38" t="s">
        <v>657</v>
      </c>
      <c r="C3" s="392" t="s">
        <v>1</v>
      </c>
    </row>
    <row r="4" spans="2:3" x14ac:dyDescent="0.3">
      <c r="C4" s="393"/>
    </row>
    <row r="5" spans="2:3" x14ac:dyDescent="0.3">
      <c r="B5" s="38" t="s">
        <v>672</v>
      </c>
      <c r="C5" s="392" t="s">
        <v>672</v>
      </c>
    </row>
    <row r="6" spans="2:3" x14ac:dyDescent="0.3">
      <c r="C6" s="394"/>
    </row>
    <row r="7" spans="2:3" x14ac:dyDescent="0.3">
      <c r="B7" s="38" t="s">
        <v>658</v>
      </c>
      <c r="C7" s="395">
        <v>43100</v>
      </c>
    </row>
    <row r="8" spans="2:3" x14ac:dyDescent="0.3">
      <c r="C8" s="394"/>
    </row>
    <row r="9" spans="2:3" x14ac:dyDescent="0.3">
      <c r="B9" s="38" t="s">
        <v>484</v>
      </c>
      <c r="C9" s="396"/>
    </row>
    <row r="10" spans="2:3" x14ac:dyDescent="0.3">
      <c r="C10" s="397"/>
    </row>
    <row r="11" spans="2:3" x14ac:dyDescent="0.3">
      <c r="B11" s="38" t="s">
        <v>396</v>
      </c>
      <c r="C11" s="398"/>
    </row>
    <row r="12" spans="2:3" x14ac:dyDescent="0.3">
      <c r="C12" s="399"/>
    </row>
    <row r="13" spans="2:3" x14ac:dyDescent="0.3">
      <c r="B13" s="38" t="s">
        <v>444</v>
      </c>
      <c r="C13" s="398"/>
    </row>
    <row r="14" spans="2:3" x14ac:dyDescent="0.3">
      <c r="C14" s="397"/>
    </row>
    <row r="15" spans="2:3" x14ac:dyDescent="0.3">
      <c r="B15" s="38" t="s">
        <v>626</v>
      </c>
      <c r="C15" s="396"/>
    </row>
    <row r="16" spans="2:3" x14ac:dyDescent="0.3">
      <c r="C16" s="41"/>
    </row>
    <row r="17" spans="2:8" ht="15.6" x14ac:dyDescent="0.3">
      <c r="B17" s="164" t="s">
        <v>659</v>
      </c>
      <c r="C17" s="41"/>
    </row>
    <row r="19" spans="2:8" x14ac:dyDescent="0.3">
      <c r="B19" s="853" t="s">
        <v>660</v>
      </c>
      <c r="C19" s="854"/>
      <c r="D19" s="9"/>
      <c r="E19" s="42" t="s">
        <v>293</v>
      </c>
      <c r="F19" s="189" t="s">
        <v>294</v>
      </c>
      <c r="G19" s="156"/>
      <c r="H19" s="156"/>
    </row>
    <row r="20" spans="2:8" x14ac:dyDescent="0.3">
      <c r="B20" s="855" t="s">
        <v>290</v>
      </c>
      <c r="C20" s="856"/>
      <c r="D20" s="12"/>
      <c r="E20" s="400">
        <v>0</v>
      </c>
      <c r="F20" s="400">
        <v>0</v>
      </c>
      <c r="G20" s="156"/>
      <c r="H20" s="156"/>
    </row>
    <row r="21" spans="2:8" x14ac:dyDescent="0.3">
      <c r="B21" s="855"/>
      <c r="C21" s="856"/>
      <c r="D21" s="12"/>
      <c r="E21" s="401"/>
      <c r="F21" s="402"/>
      <c r="G21" s="156"/>
      <c r="H21" s="156"/>
    </row>
    <row r="22" spans="2:8" x14ac:dyDescent="0.3">
      <c r="B22" s="855" t="s">
        <v>291</v>
      </c>
      <c r="C22" s="856"/>
      <c r="D22" s="12"/>
      <c r="E22" s="400">
        <v>0</v>
      </c>
      <c r="F22" s="400">
        <v>0</v>
      </c>
      <c r="G22" s="156"/>
      <c r="H22" s="156"/>
    </row>
    <row r="23" spans="2:8" x14ac:dyDescent="0.3">
      <c r="B23" s="855"/>
      <c r="C23" s="856"/>
      <c r="D23" s="12"/>
      <c r="E23" s="401"/>
      <c r="F23" s="402"/>
      <c r="G23" s="156"/>
      <c r="H23" s="156"/>
    </row>
    <row r="24" spans="2:8" x14ac:dyDescent="0.3">
      <c r="B24" s="851" t="s">
        <v>292</v>
      </c>
      <c r="C24" s="852"/>
      <c r="D24" s="30"/>
      <c r="E24" s="400">
        <v>0</v>
      </c>
      <c r="F24" s="403" t="s">
        <v>150</v>
      </c>
      <c r="G24" s="156"/>
      <c r="H24" s="156"/>
    </row>
    <row r="25" spans="2:8" x14ac:dyDescent="0.3">
      <c r="B25" s="12"/>
      <c r="C25" s="12"/>
      <c r="D25" s="12"/>
      <c r="E25" s="159"/>
      <c r="F25" s="157"/>
      <c r="G25" s="156"/>
      <c r="H25" s="156"/>
    </row>
    <row r="26" spans="2:8" ht="15.6" x14ac:dyDescent="0.3">
      <c r="B26" s="164" t="s">
        <v>622</v>
      </c>
      <c r="C26" s="12"/>
      <c r="D26" s="12"/>
      <c r="E26" s="159"/>
      <c r="F26" s="157"/>
      <c r="G26" s="156"/>
      <c r="H26" s="156"/>
    </row>
    <row r="27" spans="2:8" x14ac:dyDescent="0.3">
      <c r="E27" s="47"/>
    </row>
    <row r="28" spans="2:8" x14ac:dyDescent="0.3">
      <c r="B28" s="42" t="s">
        <v>474</v>
      </c>
      <c r="E28" s="40"/>
    </row>
    <row r="29" spans="2:8" x14ac:dyDescent="0.3">
      <c r="B29" s="158" t="s">
        <v>463</v>
      </c>
    </row>
    <row r="30" spans="2:8" x14ac:dyDescent="0.3">
      <c r="B30" s="158" t="s">
        <v>466</v>
      </c>
    </row>
    <row r="31" spans="2:8" x14ac:dyDescent="0.3">
      <c r="B31" s="158" t="s">
        <v>464</v>
      </c>
    </row>
    <row r="32" spans="2:8" x14ac:dyDescent="0.3">
      <c r="B32" s="158" t="s">
        <v>465</v>
      </c>
    </row>
    <row r="33" spans="2:3" x14ac:dyDescent="0.3">
      <c r="B33" s="158" t="s">
        <v>467</v>
      </c>
    </row>
    <row r="34" spans="2:3" x14ac:dyDescent="0.3">
      <c r="B34" s="158" t="s">
        <v>468</v>
      </c>
    </row>
    <row r="35" spans="2:3" x14ac:dyDescent="0.3">
      <c r="B35" s="404" t="s">
        <v>623</v>
      </c>
    </row>
    <row r="36" spans="2:3" x14ac:dyDescent="0.3">
      <c r="B36" s="404" t="s">
        <v>624</v>
      </c>
    </row>
    <row r="38" spans="2:3" ht="15.6" x14ac:dyDescent="0.3">
      <c r="B38" s="164" t="s">
        <v>695</v>
      </c>
    </row>
    <row r="40" spans="2:3" x14ac:dyDescent="0.3">
      <c r="B40" s="188" t="s">
        <v>618</v>
      </c>
      <c r="C40" s="42" t="s">
        <v>547</v>
      </c>
    </row>
    <row r="41" spans="2:3" x14ac:dyDescent="0.3">
      <c r="B41" s="129" t="s">
        <v>128</v>
      </c>
      <c r="C41" s="392" t="s">
        <v>697</v>
      </c>
    </row>
    <row r="42" spans="2:3" x14ac:dyDescent="0.3">
      <c r="B42" s="131" t="s">
        <v>129</v>
      </c>
      <c r="C42" s="392" t="s">
        <v>698</v>
      </c>
    </row>
    <row r="43" spans="2:3" x14ac:dyDescent="0.3">
      <c r="B43" s="46" t="s">
        <v>542</v>
      </c>
      <c r="C43" s="392" t="s">
        <v>699</v>
      </c>
    </row>
    <row r="45" spans="2:3" ht="15.6" x14ac:dyDescent="0.3">
      <c r="B45" s="164" t="s">
        <v>643</v>
      </c>
    </row>
    <row r="47" spans="2:3" x14ac:dyDescent="0.3">
      <c r="B47" s="188" t="s">
        <v>634</v>
      </c>
      <c r="C47" s="42" t="s">
        <v>633</v>
      </c>
    </row>
    <row r="48" spans="2:3" x14ac:dyDescent="0.3">
      <c r="B48" s="129" t="s">
        <v>212</v>
      </c>
      <c r="C48" s="405">
        <v>0</v>
      </c>
    </row>
    <row r="49" spans="2:3" x14ac:dyDescent="0.3">
      <c r="B49" s="131" t="s">
        <v>213</v>
      </c>
      <c r="C49" s="405">
        <v>0</v>
      </c>
    </row>
    <row r="50" spans="2:3" x14ac:dyDescent="0.3">
      <c r="B50" s="46" t="s">
        <v>214</v>
      </c>
      <c r="C50" s="405">
        <v>0</v>
      </c>
    </row>
    <row r="51" spans="2:3" ht="16.2" x14ac:dyDescent="0.3">
      <c r="B51" s="194" t="s">
        <v>671</v>
      </c>
      <c r="C51" s="195">
        <f>SUM(C48:C50)</f>
        <v>0</v>
      </c>
    </row>
  </sheetData>
  <sheetProtection password="CDAC" sheet="1" objects="1" scenarios="1" insertRows="0" deleteRows="0"/>
  <mergeCells count="6">
    <mergeCell ref="B24:C24"/>
    <mergeCell ref="B19:C19"/>
    <mergeCell ref="B20:C20"/>
    <mergeCell ref="B21:C21"/>
    <mergeCell ref="B22:C22"/>
    <mergeCell ref="B23:C23"/>
  </mergeCells>
  <pageMargins left="0.7" right="0.7" top="0.75" bottom="0.75" header="0.3" footer="0.3"/>
  <pageSetup scale="76" orientation="portrait" horizontalDpi="300" verticalDpi="300"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FF00"/>
    <pageSetUpPr fitToPage="1"/>
  </sheetPr>
  <dimension ref="A1:P94"/>
  <sheetViews>
    <sheetView workbookViewId="0">
      <pane xSplit="3" ySplit="5" topLeftCell="D6" activePane="bottomRight" state="frozen"/>
      <selection pane="topRight" activeCell="D1" sqref="D1"/>
      <selection pane="bottomLeft" activeCell="A6" sqref="A6"/>
      <selection pane="bottomRight" sqref="A1:M1"/>
    </sheetView>
  </sheetViews>
  <sheetFormatPr defaultColWidth="9.33203125" defaultRowHeight="13.8" x14ac:dyDescent="0.25"/>
  <cols>
    <col min="1" max="2" width="9.33203125" style="584"/>
    <col min="3" max="3" width="20.6640625" style="584" customWidth="1"/>
    <col min="4" max="13" width="11.6640625" style="584" customWidth="1"/>
    <col min="14" max="15" width="9.33203125" style="584"/>
    <col min="16" max="16" width="11.5546875" style="584" bestFit="1" customWidth="1"/>
    <col min="17" max="16384" width="9.33203125" style="584"/>
  </cols>
  <sheetData>
    <row r="1" spans="1:13" ht="22.95" x14ac:dyDescent="0.4">
      <c r="A1" s="857" t="str">
        <f>General!C3</f>
        <v>PHA Name</v>
      </c>
      <c r="B1" s="857"/>
      <c r="C1" s="857"/>
      <c r="D1" s="857"/>
      <c r="E1" s="857"/>
      <c r="F1" s="857"/>
      <c r="G1" s="857"/>
      <c r="H1" s="857"/>
      <c r="I1" s="857"/>
      <c r="J1" s="857"/>
      <c r="K1" s="857"/>
      <c r="L1" s="857"/>
      <c r="M1" s="857"/>
    </row>
    <row r="2" spans="1:13" ht="15.6" x14ac:dyDescent="0.3">
      <c r="A2" s="858" t="s">
        <v>249</v>
      </c>
      <c r="B2" s="858"/>
      <c r="C2" s="858"/>
      <c r="D2" s="858"/>
      <c r="E2" s="858"/>
      <c r="F2" s="858"/>
      <c r="G2" s="858"/>
      <c r="H2" s="858"/>
      <c r="I2" s="858"/>
      <c r="J2" s="858"/>
      <c r="K2" s="858"/>
      <c r="L2" s="858"/>
      <c r="M2" s="858"/>
    </row>
    <row r="3" spans="1:13" ht="13.95" x14ac:dyDescent="0.25">
      <c r="A3" s="859">
        <f>General!C7</f>
        <v>43100</v>
      </c>
      <c r="B3" s="859"/>
      <c r="C3" s="859"/>
      <c r="D3" s="859"/>
      <c r="E3" s="859"/>
      <c r="F3" s="859"/>
      <c r="G3" s="859"/>
      <c r="H3" s="859"/>
      <c r="I3" s="859"/>
      <c r="J3" s="859"/>
      <c r="K3" s="859"/>
      <c r="L3" s="859"/>
      <c r="M3" s="859"/>
    </row>
    <row r="4" spans="1:13" ht="13.95" x14ac:dyDescent="0.25">
      <c r="D4" s="659"/>
      <c r="E4" s="659"/>
      <c r="F4" s="659"/>
      <c r="G4" s="659"/>
      <c r="H4" s="659"/>
      <c r="I4" s="659"/>
      <c r="J4" s="659"/>
      <c r="K4" s="659"/>
      <c r="L4" s="659"/>
      <c r="M4" s="659"/>
    </row>
    <row r="5" spans="1:13" ht="21" x14ac:dyDescent="0.25">
      <c r="D5" s="660" t="s">
        <v>212</v>
      </c>
      <c r="E5" s="660" t="s">
        <v>213</v>
      </c>
      <c r="F5" s="660" t="s">
        <v>214</v>
      </c>
      <c r="G5" s="660" t="s">
        <v>125</v>
      </c>
      <c r="H5" s="660" t="s">
        <v>126</v>
      </c>
      <c r="I5" s="660" t="s">
        <v>127</v>
      </c>
      <c r="J5" s="660" t="str">
        <f>General!C41</f>
        <v>Program Name 1</v>
      </c>
      <c r="K5" s="660" t="str">
        <f>General!C42</f>
        <v>Program Name 2</v>
      </c>
      <c r="L5" s="660" t="str">
        <f>General!C43</f>
        <v>Program Name 3</v>
      </c>
      <c r="M5" s="661" t="s">
        <v>124</v>
      </c>
    </row>
    <row r="6" spans="1:13" ht="13.95" x14ac:dyDescent="0.25">
      <c r="A6" s="662" t="s">
        <v>215</v>
      </c>
      <c r="D6" s="663"/>
      <c r="E6" s="663"/>
      <c r="F6" s="663"/>
      <c r="G6" s="663"/>
      <c r="H6" s="663"/>
      <c r="I6" s="663"/>
      <c r="J6" s="663"/>
      <c r="K6" s="663"/>
      <c r="L6" s="663"/>
      <c r="M6" s="664"/>
    </row>
    <row r="7" spans="1:13" ht="13.95" x14ac:dyDescent="0.25">
      <c r="A7" s="665" t="s">
        <v>389</v>
      </c>
      <c r="D7" s="666">
        <f>'AMP 1'!G15+'AMP 1'!G20+'AMP 1'!G21</f>
        <v>0</v>
      </c>
      <c r="E7" s="666">
        <f>'AMP 2'!G15+'AMP 2'!G20+'AMP 2'!G21</f>
        <v>0</v>
      </c>
      <c r="F7" s="666">
        <f>'AMP 3'!G15+'AMP 3'!G20+'AMP 3'!G21</f>
        <v>0</v>
      </c>
      <c r="G7" s="666">
        <f>SUM(D7:F7)</f>
        <v>0</v>
      </c>
      <c r="H7" s="666">
        <v>0</v>
      </c>
      <c r="I7" s="666">
        <v>0</v>
      </c>
      <c r="J7" s="666">
        <f>'Other 1'!G11+'Other 1'!G13+'Other 1'!G14</f>
        <v>0</v>
      </c>
      <c r="K7" s="666">
        <f>'Other 2'!G11+'Other 2'!G13+'Other 2'!G14</f>
        <v>0</v>
      </c>
      <c r="L7" s="666">
        <f>'Other 3'!G11+'Other 3'!G13+'Other 3'!G14</f>
        <v>0</v>
      </c>
      <c r="M7" s="667">
        <f>SUM(G7:L7)</f>
        <v>0</v>
      </c>
    </row>
    <row r="8" spans="1:13" ht="13.95" x14ac:dyDescent="0.25">
      <c r="A8" s="665" t="s">
        <v>620</v>
      </c>
      <c r="D8" s="666">
        <f>'AMP 1'!G18+'AMP 1'!G19+'AMP 1'!G108</f>
        <v>0</v>
      </c>
      <c r="E8" s="666">
        <f>'AMP 2'!G18+'AMP 2'!G19</f>
        <v>0</v>
      </c>
      <c r="F8" s="666">
        <f>'AMP 3'!G18+'AMP 3'!G19</f>
        <v>0</v>
      </c>
      <c r="G8" s="666">
        <f t="shared" ref="G8:G14" si="0">SUM(D8:F8)</f>
        <v>0</v>
      </c>
      <c r="H8" s="666">
        <f>HCV!G17+HCV!G18+HCV!G14</f>
        <v>0</v>
      </c>
      <c r="I8" s="666">
        <v>0</v>
      </c>
      <c r="J8" s="666">
        <f>'Other 1'!G12</f>
        <v>0</v>
      </c>
      <c r="K8" s="666">
        <f>'Other 2'!G12</f>
        <v>0</v>
      </c>
      <c r="L8" s="666">
        <f>'Other 3'!G12</f>
        <v>0</v>
      </c>
      <c r="M8" s="667">
        <f t="shared" ref="M8:M14" si="1">SUM(G8:L8)</f>
        <v>0</v>
      </c>
    </row>
    <row r="9" spans="1:13" ht="13.95" x14ac:dyDescent="0.25">
      <c r="A9" s="665" t="s">
        <v>42</v>
      </c>
      <c r="D9" s="666">
        <v>0</v>
      </c>
      <c r="E9" s="666">
        <v>0</v>
      </c>
      <c r="F9" s="666">
        <v>0</v>
      </c>
      <c r="G9" s="666">
        <f t="shared" si="0"/>
        <v>0</v>
      </c>
      <c r="H9" s="666">
        <v>0</v>
      </c>
      <c r="I9" s="666">
        <f>COCC!G6+COCC!G7</f>
        <v>0</v>
      </c>
      <c r="J9" s="666"/>
      <c r="K9" s="666"/>
      <c r="L9" s="666"/>
      <c r="M9" s="667">
        <f t="shared" si="1"/>
        <v>0</v>
      </c>
    </row>
    <row r="10" spans="1:13" ht="13.95" x14ac:dyDescent="0.25">
      <c r="A10" s="665" t="s">
        <v>182</v>
      </c>
      <c r="D10" s="666">
        <v>0</v>
      </c>
      <c r="E10" s="666">
        <v>0</v>
      </c>
      <c r="F10" s="666">
        <v>0</v>
      </c>
      <c r="G10" s="666">
        <f t="shared" si="0"/>
        <v>0</v>
      </c>
      <c r="H10" s="666">
        <v>0</v>
      </c>
      <c r="I10" s="666">
        <f>COCC!G8</f>
        <v>0</v>
      </c>
      <c r="J10" s="666">
        <v>0</v>
      </c>
      <c r="K10" s="666">
        <v>0</v>
      </c>
      <c r="L10" s="666">
        <v>0</v>
      </c>
      <c r="M10" s="667">
        <f t="shared" si="1"/>
        <v>0</v>
      </c>
    </row>
    <row r="11" spans="1:13" ht="13.95" x14ac:dyDescent="0.25">
      <c r="A11" s="665" t="s">
        <v>183</v>
      </c>
      <c r="D11" s="666">
        <v>0</v>
      </c>
      <c r="E11" s="666">
        <v>0</v>
      </c>
      <c r="F11" s="666">
        <v>0</v>
      </c>
      <c r="G11" s="666">
        <f t="shared" si="0"/>
        <v>0</v>
      </c>
      <c r="H11" s="666">
        <v>0</v>
      </c>
      <c r="I11" s="666">
        <f>COCC!G9</f>
        <v>0</v>
      </c>
      <c r="J11" s="666">
        <v>0</v>
      </c>
      <c r="K11" s="666">
        <v>0</v>
      </c>
      <c r="L11" s="666">
        <v>0</v>
      </c>
      <c r="M11" s="667">
        <f t="shared" si="1"/>
        <v>0</v>
      </c>
    </row>
    <row r="12" spans="1:13" ht="13.95" x14ac:dyDescent="0.25">
      <c r="A12" s="665" t="s">
        <v>614</v>
      </c>
      <c r="D12" s="666">
        <v>0</v>
      </c>
      <c r="E12" s="666">
        <v>0</v>
      </c>
      <c r="F12" s="666">
        <v>0</v>
      </c>
      <c r="G12" s="666">
        <f t="shared" si="0"/>
        <v>0</v>
      </c>
      <c r="H12" s="666">
        <v>0</v>
      </c>
      <c r="I12" s="666">
        <f>COCC!G10+COCC!G11</f>
        <v>0</v>
      </c>
      <c r="J12" s="666">
        <v>0</v>
      </c>
      <c r="K12" s="666">
        <v>0</v>
      </c>
      <c r="L12" s="666">
        <v>0</v>
      </c>
      <c r="M12" s="667">
        <f t="shared" si="1"/>
        <v>0</v>
      </c>
    </row>
    <row r="13" spans="1:13" ht="13.95" x14ac:dyDescent="0.25">
      <c r="A13" s="665" t="s">
        <v>35</v>
      </c>
      <c r="D13" s="666">
        <f>'AMP 1'!G23+'AMP 1'!G24+'AMP 1'!G25</f>
        <v>0</v>
      </c>
      <c r="E13" s="666">
        <f>'AMP 2'!G23+'AMP 2'!G24+'AMP 2'!G25</f>
        <v>0</v>
      </c>
      <c r="F13" s="666">
        <f>'AMP 3'!G23+'AMP 3'!G24+'AMP 3'!G25</f>
        <v>0</v>
      </c>
      <c r="G13" s="666">
        <f t="shared" si="0"/>
        <v>0</v>
      </c>
      <c r="H13" s="666">
        <f>HCV!G21+HCV!G22</f>
        <v>0</v>
      </c>
      <c r="I13" s="666">
        <f>COCC!G13</f>
        <v>0</v>
      </c>
      <c r="J13" s="666">
        <f>'Other 1'!G19</f>
        <v>0</v>
      </c>
      <c r="K13" s="666">
        <f>'Other 2'!G19</f>
        <v>0</v>
      </c>
      <c r="L13" s="666">
        <f>'Other 3'!G19</f>
        <v>0</v>
      </c>
      <c r="M13" s="667">
        <f t="shared" si="1"/>
        <v>0</v>
      </c>
    </row>
    <row r="14" spans="1:13" ht="13.95" x14ac:dyDescent="0.25">
      <c r="A14" s="665" t="s">
        <v>219</v>
      </c>
      <c r="D14" s="666">
        <f>'AMP 1'!G22</f>
        <v>0</v>
      </c>
      <c r="E14" s="666">
        <f>'AMP 2'!G22</f>
        <v>0</v>
      </c>
      <c r="F14" s="666">
        <f>'AMP 3'!G22</f>
        <v>0</v>
      </c>
      <c r="G14" s="666">
        <f t="shared" si="0"/>
        <v>0</v>
      </c>
      <c r="H14" s="666">
        <f>HCV!G19</f>
        <v>0</v>
      </c>
      <c r="I14" s="666">
        <f>COCC!G12</f>
        <v>0</v>
      </c>
      <c r="J14" s="666">
        <f>'Other 1'!G16</f>
        <v>0</v>
      </c>
      <c r="K14" s="666">
        <f>'Other 2'!G16</f>
        <v>0</v>
      </c>
      <c r="L14" s="666">
        <f>'Other 3'!G16</f>
        <v>0</v>
      </c>
      <c r="M14" s="667">
        <f t="shared" si="1"/>
        <v>0</v>
      </c>
    </row>
    <row r="15" spans="1:13" ht="13.95" x14ac:dyDescent="0.25">
      <c r="A15" s="668" t="s">
        <v>220</v>
      </c>
      <c r="B15" s="668"/>
      <c r="C15" s="668"/>
      <c r="D15" s="669">
        <f t="shared" ref="D15:L15" si="2">SUM(D6:D14)</f>
        <v>0</v>
      </c>
      <c r="E15" s="669">
        <f t="shared" si="2"/>
        <v>0</v>
      </c>
      <c r="F15" s="669">
        <f t="shared" si="2"/>
        <v>0</v>
      </c>
      <c r="G15" s="669">
        <f t="shared" si="2"/>
        <v>0</v>
      </c>
      <c r="H15" s="669">
        <f t="shared" si="2"/>
        <v>0</v>
      </c>
      <c r="I15" s="669">
        <f t="shared" si="2"/>
        <v>0</v>
      </c>
      <c r="J15" s="669">
        <f t="shared" si="2"/>
        <v>0</v>
      </c>
      <c r="K15" s="669">
        <f t="shared" si="2"/>
        <v>0</v>
      </c>
      <c r="L15" s="669">
        <f t="shared" si="2"/>
        <v>0</v>
      </c>
      <c r="M15" s="669">
        <f>SUM(G15:L15)</f>
        <v>0</v>
      </c>
    </row>
    <row r="16" spans="1:13" ht="15.6" x14ac:dyDescent="0.4">
      <c r="A16" s="668"/>
      <c r="D16" s="670"/>
      <c r="E16" s="670"/>
      <c r="F16" s="670"/>
      <c r="G16" s="670"/>
      <c r="H16" s="670"/>
      <c r="I16" s="670"/>
      <c r="J16" s="670"/>
      <c r="K16" s="670"/>
      <c r="L16" s="670"/>
      <c r="M16" s="671"/>
    </row>
    <row r="17" spans="1:16" ht="13.95" x14ac:dyDescent="0.25">
      <c r="A17" s="662" t="s">
        <v>563</v>
      </c>
      <c r="D17" s="666"/>
      <c r="E17" s="666"/>
      <c r="F17" s="666"/>
      <c r="G17" s="666"/>
      <c r="H17" s="666"/>
      <c r="I17" s="666"/>
      <c r="J17" s="666"/>
      <c r="K17" s="666"/>
      <c r="L17" s="666"/>
      <c r="M17" s="667"/>
    </row>
    <row r="18" spans="1:16" ht="13.95" x14ac:dyDescent="0.25">
      <c r="A18" s="672" t="s">
        <v>39</v>
      </c>
      <c r="D18" s="666">
        <f>'AMP 1'!G30</f>
        <v>0</v>
      </c>
      <c r="E18" s="666">
        <f>'AMP 2'!G30</f>
        <v>0</v>
      </c>
      <c r="F18" s="666">
        <f>'AMP 3'!G30</f>
        <v>0</v>
      </c>
      <c r="G18" s="666">
        <f>SUM(D18:F18)</f>
        <v>0</v>
      </c>
      <c r="H18" s="666">
        <f>HCV!G27</f>
        <v>0</v>
      </c>
      <c r="I18" s="666">
        <f>COCC!G17</f>
        <v>0</v>
      </c>
      <c r="J18" s="666">
        <f>'Other 1'!G24</f>
        <v>0</v>
      </c>
      <c r="K18" s="666">
        <f>'Other 2'!G24</f>
        <v>0</v>
      </c>
      <c r="L18" s="666">
        <f>'Other 3'!G24</f>
        <v>0</v>
      </c>
      <c r="M18" s="667">
        <f>SUM(G18:L18)</f>
        <v>0</v>
      </c>
    </row>
    <row r="19" spans="1:16" ht="13.95" x14ac:dyDescent="0.25">
      <c r="A19" s="672" t="s">
        <v>604</v>
      </c>
      <c r="D19" s="666">
        <f>'AMP 1'!$G$31</f>
        <v>0</v>
      </c>
      <c r="E19" s="666">
        <f>'AMP 2'!$G$31</f>
        <v>0</v>
      </c>
      <c r="F19" s="666">
        <f>'AMP 3'!$G$31</f>
        <v>0</v>
      </c>
      <c r="G19" s="666">
        <f t="shared" ref="G19:G77" si="3">SUM(D19:F19)</f>
        <v>0</v>
      </c>
      <c r="H19" s="666">
        <f>HCV!G32</f>
        <v>0</v>
      </c>
      <c r="I19" s="666">
        <f>COCC!G18</f>
        <v>0</v>
      </c>
      <c r="J19" s="666">
        <f>'Other 1'!G25</f>
        <v>0</v>
      </c>
      <c r="K19" s="666">
        <f>'Other 2'!G25</f>
        <v>0</v>
      </c>
      <c r="L19" s="666">
        <f>'Other 3'!G25</f>
        <v>0</v>
      </c>
      <c r="M19" s="667">
        <f t="shared" ref="M19:M75" si="4">SUM(G19:L19)</f>
        <v>0</v>
      </c>
    </row>
    <row r="20" spans="1:16" ht="13.95" x14ac:dyDescent="0.25">
      <c r="A20" s="672" t="s">
        <v>42</v>
      </c>
      <c r="D20" s="666">
        <f>'AMP 1'!$G$33</f>
        <v>0</v>
      </c>
      <c r="E20" s="666">
        <f>'AMP 2'!$G$33</f>
        <v>0</v>
      </c>
      <c r="F20" s="666">
        <f>'AMP 3'!$G$33</f>
        <v>0</v>
      </c>
      <c r="G20" s="666">
        <f t="shared" si="3"/>
        <v>0</v>
      </c>
      <c r="H20" s="666">
        <f>HCV!G29</f>
        <v>0</v>
      </c>
      <c r="I20" s="666">
        <v>0</v>
      </c>
      <c r="J20" s="666">
        <f>'Other 1'!G27</f>
        <v>0</v>
      </c>
      <c r="K20" s="666">
        <f>'Other 2'!G27</f>
        <v>0</v>
      </c>
      <c r="L20" s="666">
        <f>'Other 3'!G27</f>
        <v>0</v>
      </c>
      <c r="M20" s="667">
        <f t="shared" si="4"/>
        <v>0</v>
      </c>
    </row>
    <row r="21" spans="1:16" ht="13.95" x14ac:dyDescent="0.25">
      <c r="A21" s="672" t="s">
        <v>182</v>
      </c>
      <c r="D21" s="666">
        <f>'AMP 1'!G34</f>
        <v>0</v>
      </c>
      <c r="E21" s="666">
        <f>'AMP 2'!G34</f>
        <v>0</v>
      </c>
      <c r="F21" s="666">
        <f>'AMP 3'!G34</f>
        <v>0</v>
      </c>
      <c r="G21" s="666">
        <f t="shared" si="3"/>
        <v>0</v>
      </c>
      <c r="H21" s="666">
        <f>HCV!G30</f>
        <v>0</v>
      </c>
      <c r="I21" s="666">
        <v>0</v>
      </c>
      <c r="J21" s="666">
        <f>'Other 1'!G28</f>
        <v>0</v>
      </c>
      <c r="K21" s="666">
        <f>'Other 2'!G28</f>
        <v>0</v>
      </c>
      <c r="L21" s="666">
        <f>'Other 3'!G28</f>
        <v>0</v>
      </c>
      <c r="M21" s="667">
        <f t="shared" si="4"/>
        <v>0</v>
      </c>
    </row>
    <row r="22" spans="1:16" ht="13.95" x14ac:dyDescent="0.25">
      <c r="A22" s="672" t="s">
        <v>183</v>
      </c>
      <c r="D22" s="666">
        <f>'AMP 1'!$G$42</f>
        <v>0</v>
      </c>
      <c r="E22" s="666">
        <f>'AMP 2'!$G$42</f>
        <v>0</v>
      </c>
      <c r="F22" s="666">
        <f>'AMP 3'!$G$42</f>
        <v>0</v>
      </c>
      <c r="G22" s="666">
        <f t="shared" si="3"/>
        <v>0</v>
      </c>
      <c r="H22" s="666">
        <v>0</v>
      </c>
      <c r="I22" s="666">
        <v>0</v>
      </c>
      <c r="J22" s="666">
        <v>0</v>
      </c>
      <c r="K22" s="666">
        <v>0</v>
      </c>
      <c r="L22" s="666">
        <v>0</v>
      </c>
      <c r="M22" s="667">
        <f t="shared" si="4"/>
        <v>0</v>
      </c>
      <c r="P22" s="673"/>
    </row>
    <row r="23" spans="1:16" ht="13.95" x14ac:dyDescent="0.25">
      <c r="A23" s="672" t="s">
        <v>221</v>
      </c>
      <c r="D23" s="674">
        <f>'AMP 1'!$G$32</f>
        <v>0</v>
      </c>
      <c r="E23" s="674">
        <f>'AMP 2'!$G$32</f>
        <v>0</v>
      </c>
      <c r="F23" s="674">
        <f>'AMP 3'!$G$32</f>
        <v>0</v>
      </c>
      <c r="G23" s="666">
        <f t="shared" si="3"/>
        <v>0</v>
      </c>
      <c r="H23" s="674">
        <f>HCV!G28</f>
        <v>0</v>
      </c>
      <c r="I23" s="674">
        <f>COCC!G19</f>
        <v>0</v>
      </c>
      <c r="J23" s="674">
        <f>'Other 1'!G26</f>
        <v>0</v>
      </c>
      <c r="K23" s="674">
        <f>'Other 2'!G26</f>
        <v>0</v>
      </c>
      <c r="L23" s="674">
        <f>'Other 3'!G26</f>
        <v>0</v>
      </c>
      <c r="M23" s="667">
        <f t="shared" si="4"/>
        <v>0</v>
      </c>
    </row>
    <row r="24" spans="1:16" ht="13.95" x14ac:dyDescent="0.25">
      <c r="A24" s="672" t="s">
        <v>222</v>
      </c>
      <c r="D24" s="674">
        <f>'AMP 1'!$G$35</f>
        <v>0</v>
      </c>
      <c r="E24" s="674">
        <f>'AMP 2'!$G$35</f>
        <v>0</v>
      </c>
      <c r="F24" s="674">
        <f>'AMP 3'!$G$35</f>
        <v>0</v>
      </c>
      <c r="G24" s="666">
        <f t="shared" si="3"/>
        <v>0</v>
      </c>
      <c r="H24" s="674">
        <f>HCV!G31</f>
        <v>0</v>
      </c>
      <c r="I24" s="674">
        <f>COCC!G20</f>
        <v>0</v>
      </c>
      <c r="J24" s="674">
        <f>'Other 1'!G29</f>
        <v>0</v>
      </c>
      <c r="K24" s="674">
        <f>'Other 2'!G29</f>
        <v>0</v>
      </c>
      <c r="L24" s="674">
        <f>'Other 3'!G29</f>
        <v>0</v>
      </c>
      <c r="M24" s="667">
        <f t="shared" si="4"/>
        <v>0</v>
      </c>
    </row>
    <row r="25" spans="1:16" ht="13.95" x14ac:dyDescent="0.25">
      <c r="A25" s="665" t="s">
        <v>189</v>
      </c>
      <c r="B25" s="675"/>
      <c r="C25" s="675"/>
      <c r="D25" s="674">
        <f>'AMP 1'!$G$36</f>
        <v>0</v>
      </c>
      <c r="E25" s="674">
        <f>'AMP 2'!$G$36</f>
        <v>0</v>
      </c>
      <c r="F25" s="674">
        <f>'AMP 3'!$G$36</f>
        <v>0</v>
      </c>
      <c r="G25" s="666">
        <f t="shared" si="3"/>
        <v>0</v>
      </c>
      <c r="H25" s="674">
        <f>HCV!G33</f>
        <v>0</v>
      </c>
      <c r="I25" s="674">
        <f>COCC!G21</f>
        <v>0</v>
      </c>
      <c r="J25" s="674">
        <f>'Other 1'!G30</f>
        <v>0</v>
      </c>
      <c r="K25" s="674">
        <f>'Other 2'!G30</f>
        <v>0</v>
      </c>
      <c r="L25" s="674">
        <f>'Other 3'!G30</f>
        <v>0</v>
      </c>
      <c r="M25" s="667">
        <f t="shared" si="4"/>
        <v>0</v>
      </c>
    </row>
    <row r="26" spans="1:16" ht="13.95" x14ac:dyDescent="0.25">
      <c r="A26" s="665" t="s">
        <v>149</v>
      </c>
      <c r="B26" s="675"/>
      <c r="C26" s="675"/>
      <c r="D26" s="674">
        <f>'AMP 1'!$G$37</f>
        <v>0</v>
      </c>
      <c r="E26" s="674">
        <f>'AMP 2'!$G$37</f>
        <v>0</v>
      </c>
      <c r="F26" s="674">
        <f>'AMP 3'!$G$37</f>
        <v>0</v>
      </c>
      <c r="G26" s="666">
        <f t="shared" si="3"/>
        <v>0</v>
      </c>
      <c r="H26" s="674">
        <f>HCV!G34</f>
        <v>0</v>
      </c>
      <c r="I26" s="674">
        <f>COCC!G22</f>
        <v>0</v>
      </c>
      <c r="J26" s="674">
        <f>'Other 1'!G31</f>
        <v>0</v>
      </c>
      <c r="K26" s="674">
        <f>'Other 2'!G31</f>
        <v>0</v>
      </c>
      <c r="L26" s="674">
        <f>'Other 3'!G31</f>
        <v>0</v>
      </c>
      <c r="M26" s="667">
        <f t="shared" si="4"/>
        <v>0</v>
      </c>
    </row>
    <row r="27" spans="1:16" ht="13.95" x14ac:dyDescent="0.25">
      <c r="A27" s="665" t="s">
        <v>223</v>
      </c>
      <c r="B27" s="675"/>
      <c r="C27" s="675"/>
      <c r="D27" s="674">
        <f>'AMP 1'!$G$38</f>
        <v>0</v>
      </c>
      <c r="E27" s="674">
        <f>'AMP 2'!$G$38</f>
        <v>0</v>
      </c>
      <c r="F27" s="674">
        <f>'AMP 3'!$G$38</f>
        <v>0</v>
      </c>
      <c r="G27" s="666">
        <f t="shared" si="3"/>
        <v>0</v>
      </c>
      <c r="H27" s="674">
        <f>HCV!G35</f>
        <v>0</v>
      </c>
      <c r="I27" s="674">
        <f>COCC!G23</f>
        <v>0</v>
      </c>
      <c r="J27" s="674">
        <f>'Other 1'!G32</f>
        <v>0</v>
      </c>
      <c r="K27" s="674">
        <f>'Other 2'!G32</f>
        <v>0</v>
      </c>
      <c r="L27" s="674">
        <f>'Other 3'!G32</f>
        <v>0</v>
      </c>
      <c r="M27" s="667">
        <f t="shared" si="4"/>
        <v>0</v>
      </c>
    </row>
    <row r="28" spans="1:16" ht="13.95" x14ac:dyDescent="0.25">
      <c r="A28" s="665" t="s">
        <v>224</v>
      </c>
      <c r="B28" s="675"/>
      <c r="C28" s="675"/>
      <c r="D28" s="674">
        <f>'AMP 1'!$G$39</f>
        <v>0</v>
      </c>
      <c r="E28" s="674">
        <f>'AMP 2'!$G$39</f>
        <v>0</v>
      </c>
      <c r="F28" s="674">
        <f>'AMP 3'!$G$39</f>
        <v>0</v>
      </c>
      <c r="G28" s="666">
        <f t="shared" si="3"/>
        <v>0</v>
      </c>
      <c r="H28" s="674">
        <f>HCV!G36</f>
        <v>0</v>
      </c>
      <c r="I28" s="674">
        <f>COCC!G24</f>
        <v>0</v>
      </c>
      <c r="J28" s="674">
        <f>'Other 1'!G33</f>
        <v>0</v>
      </c>
      <c r="K28" s="674">
        <f>'Other 2'!G33</f>
        <v>0</v>
      </c>
      <c r="L28" s="674">
        <f>'Other 3'!G33</f>
        <v>0</v>
      </c>
      <c r="M28" s="676">
        <f t="shared" si="4"/>
        <v>0</v>
      </c>
    </row>
    <row r="29" spans="1:16" s="680" customFormat="1" ht="13.95" x14ac:dyDescent="0.25">
      <c r="A29" s="677" t="s">
        <v>202</v>
      </c>
      <c r="B29" s="678"/>
      <c r="C29" s="678"/>
      <c r="D29" s="679">
        <f t="shared" ref="D29:I29" si="5">SUM(D18:D28)</f>
        <v>0</v>
      </c>
      <c r="E29" s="679">
        <f t="shared" si="5"/>
        <v>0</v>
      </c>
      <c r="F29" s="679">
        <f t="shared" si="5"/>
        <v>0</v>
      </c>
      <c r="G29" s="679">
        <f t="shared" si="5"/>
        <v>0</v>
      </c>
      <c r="H29" s="679">
        <f t="shared" si="5"/>
        <v>0</v>
      </c>
      <c r="I29" s="679">
        <f t="shared" si="5"/>
        <v>0</v>
      </c>
      <c r="J29" s="679">
        <f>SUM(J18:J28)</f>
        <v>0</v>
      </c>
      <c r="K29" s="679">
        <f>SUM(K18:K28)</f>
        <v>0</v>
      </c>
      <c r="L29" s="679">
        <f>SUM(L18:L28)</f>
        <v>0</v>
      </c>
      <c r="M29" s="679">
        <f>SUM(M18:M28)</f>
        <v>0</v>
      </c>
    </row>
    <row r="30" spans="1:16" ht="13.95" x14ac:dyDescent="0.25">
      <c r="A30" s="665"/>
      <c r="B30" s="675"/>
      <c r="C30" s="675"/>
      <c r="D30" s="674"/>
      <c r="E30" s="674"/>
      <c r="F30" s="674"/>
      <c r="G30" s="666"/>
      <c r="H30" s="674"/>
      <c r="I30" s="674"/>
      <c r="J30" s="674"/>
      <c r="K30" s="674"/>
      <c r="L30" s="674"/>
      <c r="M30" s="676"/>
    </row>
    <row r="31" spans="1:16" ht="13.95" x14ac:dyDescent="0.25">
      <c r="A31" s="665" t="s">
        <v>225</v>
      </c>
      <c r="B31" s="675"/>
      <c r="C31" s="675"/>
      <c r="D31" s="674">
        <f>'AMP 1'!G45</f>
        <v>0</v>
      </c>
      <c r="E31" s="674">
        <f>'AMP 2'!G45</f>
        <v>0</v>
      </c>
      <c r="F31" s="674">
        <f>'AMP 3'!G45</f>
        <v>0</v>
      </c>
      <c r="G31" s="666">
        <f t="shared" si="3"/>
        <v>0</v>
      </c>
      <c r="H31" s="674">
        <f>HCV!G39</f>
        <v>0</v>
      </c>
      <c r="I31" s="674">
        <f>COCC!G27</f>
        <v>0</v>
      </c>
      <c r="J31" s="674">
        <f>'Other 1'!G37</f>
        <v>0</v>
      </c>
      <c r="K31" s="674">
        <f>'Other 2'!G37</f>
        <v>0</v>
      </c>
      <c r="L31" s="674">
        <f>'Other 3'!G37</f>
        <v>0</v>
      </c>
      <c r="M31" s="676">
        <f t="shared" si="4"/>
        <v>0</v>
      </c>
    </row>
    <row r="32" spans="1:16" ht="13.95" x14ac:dyDescent="0.25">
      <c r="A32" s="672" t="s">
        <v>226</v>
      </c>
      <c r="D32" s="674">
        <f>'AMP 1'!G46</f>
        <v>0</v>
      </c>
      <c r="E32" s="674">
        <f>'AMP 2'!G46</f>
        <v>0</v>
      </c>
      <c r="F32" s="674">
        <f>'AMP 3'!G46</f>
        <v>0</v>
      </c>
      <c r="G32" s="666">
        <f t="shared" si="3"/>
        <v>0</v>
      </c>
      <c r="H32" s="674">
        <f>HCV!G41</f>
        <v>0</v>
      </c>
      <c r="I32" s="674">
        <f>COCC!G29</f>
        <v>0</v>
      </c>
      <c r="J32" s="674">
        <f>'Other 1'!G38</f>
        <v>0</v>
      </c>
      <c r="K32" s="674">
        <f>'Other 2'!G38</f>
        <v>0</v>
      </c>
      <c r="L32" s="674">
        <f>'Other 3'!G38</f>
        <v>0</v>
      </c>
      <c r="M32" s="676">
        <f t="shared" si="4"/>
        <v>0</v>
      </c>
    </row>
    <row r="33" spans="1:13" ht="13.95" x14ac:dyDescent="0.25">
      <c r="A33" s="672" t="s">
        <v>560</v>
      </c>
      <c r="D33" s="674">
        <f>'AMP 1'!G47</f>
        <v>0</v>
      </c>
      <c r="E33" s="674">
        <f>'AMP 2'!G47</f>
        <v>0</v>
      </c>
      <c r="F33" s="674">
        <f>'AMP 3'!G47</f>
        <v>0</v>
      </c>
      <c r="G33" s="666">
        <f t="shared" si="3"/>
        <v>0</v>
      </c>
      <c r="H33" s="674">
        <f>HCV!G40</f>
        <v>0</v>
      </c>
      <c r="I33" s="674">
        <f>COCC!G28</f>
        <v>0</v>
      </c>
      <c r="J33" s="674">
        <f>'Other 1'!G39</f>
        <v>0</v>
      </c>
      <c r="K33" s="674">
        <f>'Other 2'!G39</f>
        <v>0</v>
      </c>
      <c r="L33" s="674">
        <f>'Other 3'!G39</f>
        <v>0</v>
      </c>
      <c r="M33" s="676"/>
    </row>
    <row r="34" spans="1:13" ht="13.95" x14ac:dyDescent="0.25">
      <c r="A34" s="681" t="s">
        <v>605</v>
      </c>
      <c r="B34" s="682"/>
      <c r="C34" s="682"/>
      <c r="D34" s="674">
        <f>'AMP 1'!G48</f>
        <v>0</v>
      </c>
      <c r="E34" s="674">
        <f>'AMP 2'!G48</f>
        <v>0</v>
      </c>
      <c r="F34" s="674">
        <f>'AMP 3'!G48</f>
        <v>0</v>
      </c>
      <c r="G34" s="666">
        <f t="shared" si="3"/>
        <v>0</v>
      </c>
      <c r="H34" s="674">
        <f>HCV!G42</f>
        <v>0</v>
      </c>
      <c r="I34" s="674">
        <f>COCC!G30</f>
        <v>0</v>
      </c>
      <c r="J34" s="674">
        <f>'Other 1'!G40</f>
        <v>0</v>
      </c>
      <c r="K34" s="674">
        <f>'Other 2'!G40</f>
        <v>0</v>
      </c>
      <c r="L34" s="674">
        <f>'Other 3'!G40</f>
        <v>0</v>
      </c>
      <c r="M34" s="676">
        <f t="shared" si="4"/>
        <v>0</v>
      </c>
    </row>
    <row r="35" spans="1:13" s="680" customFormat="1" ht="13.95" x14ac:dyDescent="0.25">
      <c r="A35" s="683" t="s">
        <v>204</v>
      </c>
      <c r="B35" s="684"/>
      <c r="C35" s="684"/>
      <c r="D35" s="679">
        <f>SUM(D31:D34)</f>
        <v>0</v>
      </c>
      <c r="E35" s="679">
        <f>SUM(E31:E34)</f>
        <v>0</v>
      </c>
      <c r="F35" s="679">
        <f>SUM(F31:F34)</f>
        <v>0</v>
      </c>
      <c r="G35" s="679">
        <f t="shared" ref="G35:I35" si="6">SUM(G31:G34)</f>
        <v>0</v>
      </c>
      <c r="H35" s="679">
        <f t="shared" si="6"/>
        <v>0</v>
      </c>
      <c r="I35" s="679">
        <f t="shared" si="6"/>
        <v>0</v>
      </c>
      <c r="J35" s="679">
        <f>SUM(J31:J34)</f>
        <v>0</v>
      </c>
      <c r="K35" s="679">
        <f>SUM(K31:K34)</f>
        <v>0</v>
      </c>
      <c r="L35" s="679">
        <f>SUM(L31:L34)</f>
        <v>0</v>
      </c>
      <c r="M35" s="679">
        <f>SUM(M31:M34)</f>
        <v>0</v>
      </c>
    </row>
    <row r="36" spans="1:13" ht="13.95" x14ac:dyDescent="0.25">
      <c r="A36" s="685"/>
      <c r="B36" s="682"/>
      <c r="C36" s="682"/>
      <c r="D36" s="686"/>
      <c r="E36" s="686"/>
      <c r="F36" s="686"/>
      <c r="G36" s="666"/>
      <c r="H36" s="674"/>
      <c r="I36" s="674"/>
      <c r="J36" s="674"/>
      <c r="K36" s="674"/>
      <c r="L36" s="674"/>
      <c r="M36" s="676"/>
    </row>
    <row r="37" spans="1:13" ht="13.95" x14ac:dyDescent="0.25">
      <c r="A37" s="687" t="s">
        <v>58</v>
      </c>
      <c r="B37" s="475"/>
      <c r="C37" s="475"/>
      <c r="D37" s="478">
        <f>'AMP 1'!G52</f>
        <v>0</v>
      </c>
      <c r="E37" s="478">
        <f>'AMP 2'!G52</f>
        <v>0</v>
      </c>
      <c r="F37" s="478">
        <f>'AMP 3'!G52</f>
        <v>0</v>
      </c>
      <c r="G37" s="666">
        <f t="shared" si="3"/>
        <v>0</v>
      </c>
      <c r="H37" s="666">
        <f>HCV!G45</f>
        <v>0</v>
      </c>
      <c r="I37" s="666">
        <f>COCC!G33</f>
        <v>0</v>
      </c>
      <c r="J37" s="666">
        <f>'Other 1'!G44</f>
        <v>0</v>
      </c>
      <c r="K37" s="666">
        <f>'Other 2'!G44</f>
        <v>0</v>
      </c>
      <c r="L37" s="666">
        <f>'Other 3'!G44</f>
        <v>0</v>
      </c>
      <c r="M37" s="667">
        <f t="shared" si="4"/>
        <v>0</v>
      </c>
    </row>
    <row r="38" spans="1:13" ht="13.95" x14ac:dyDescent="0.25">
      <c r="A38" s="687" t="s">
        <v>59</v>
      </c>
      <c r="B38" s="475"/>
      <c r="C38" s="475"/>
      <c r="D38" s="478">
        <f>'AMP 1'!G53</f>
        <v>0</v>
      </c>
      <c r="E38" s="478">
        <f>'AMP 2'!G53</f>
        <v>0</v>
      </c>
      <c r="F38" s="478">
        <f>'AMP 3'!G53</f>
        <v>0</v>
      </c>
      <c r="G38" s="666">
        <f t="shared" si="3"/>
        <v>0</v>
      </c>
      <c r="H38" s="666">
        <f>HCV!G46</f>
        <v>0</v>
      </c>
      <c r="I38" s="666">
        <f>COCC!G34</f>
        <v>0</v>
      </c>
      <c r="J38" s="666">
        <f>'Other 1'!G45</f>
        <v>0</v>
      </c>
      <c r="K38" s="666">
        <f>'Other 2'!G45</f>
        <v>0</v>
      </c>
      <c r="L38" s="666">
        <f>'Other 3'!G45</f>
        <v>0</v>
      </c>
      <c r="M38" s="667">
        <f t="shared" si="4"/>
        <v>0</v>
      </c>
    </row>
    <row r="39" spans="1:13" ht="13.95" x14ac:dyDescent="0.25">
      <c r="A39" s="687" t="s">
        <v>60</v>
      </c>
      <c r="B39" s="475"/>
      <c r="C39" s="475"/>
      <c r="D39" s="478">
        <f>'AMP 1'!G54</f>
        <v>0</v>
      </c>
      <c r="E39" s="478">
        <f>'AMP 2'!G54</f>
        <v>0</v>
      </c>
      <c r="F39" s="478">
        <f>'AMP 3'!G54</f>
        <v>0</v>
      </c>
      <c r="G39" s="666">
        <f t="shared" si="3"/>
        <v>0</v>
      </c>
      <c r="H39" s="666">
        <f>HCV!G47</f>
        <v>0</v>
      </c>
      <c r="I39" s="666">
        <f>COCC!G35</f>
        <v>0</v>
      </c>
      <c r="J39" s="666">
        <f>'Other 1'!G46</f>
        <v>0</v>
      </c>
      <c r="K39" s="666">
        <f>'Other 2'!G46</f>
        <v>0</v>
      </c>
      <c r="L39" s="666">
        <f>'Other 3'!G46</f>
        <v>0</v>
      </c>
      <c r="M39" s="667">
        <f t="shared" si="4"/>
        <v>0</v>
      </c>
    </row>
    <row r="40" spans="1:13" x14ac:dyDescent="0.25">
      <c r="A40" s="687" t="s">
        <v>61</v>
      </c>
      <c r="B40" s="475"/>
      <c r="C40" s="475"/>
      <c r="D40" s="478">
        <f>'AMP 1'!G55</f>
        <v>0</v>
      </c>
      <c r="E40" s="478">
        <f>'AMP 2'!G55</f>
        <v>0</v>
      </c>
      <c r="F40" s="478">
        <f>'AMP 3'!G55</f>
        <v>0</v>
      </c>
      <c r="G40" s="666">
        <f t="shared" si="3"/>
        <v>0</v>
      </c>
      <c r="H40" s="666">
        <f>HCV!G48</f>
        <v>0</v>
      </c>
      <c r="I40" s="666">
        <f>COCC!G36</f>
        <v>0</v>
      </c>
      <c r="J40" s="666">
        <f>'Other 1'!G47</f>
        <v>0</v>
      </c>
      <c r="K40" s="666">
        <f>'Other 2'!G47</f>
        <v>0</v>
      </c>
      <c r="L40" s="666">
        <f>'Other 3'!G47</f>
        <v>0</v>
      </c>
      <c r="M40" s="667">
        <f t="shared" si="4"/>
        <v>0</v>
      </c>
    </row>
    <row r="41" spans="1:13" x14ac:dyDescent="0.25">
      <c r="A41" s="687" t="s">
        <v>62</v>
      </c>
      <c r="B41" s="475"/>
      <c r="C41" s="475"/>
      <c r="D41" s="478">
        <f>'AMP 1'!G56</f>
        <v>0</v>
      </c>
      <c r="E41" s="478">
        <f>'AMP 2'!G56</f>
        <v>0</v>
      </c>
      <c r="F41" s="478">
        <f>'AMP 3'!G56</f>
        <v>0</v>
      </c>
      <c r="G41" s="666">
        <f t="shared" si="3"/>
        <v>0</v>
      </c>
      <c r="H41" s="666">
        <f>HCV!G49</f>
        <v>0</v>
      </c>
      <c r="I41" s="666">
        <f>COCC!G37</f>
        <v>0</v>
      </c>
      <c r="J41" s="666">
        <f>'Other 1'!G48</f>
        <v>0</v>
      </c>
      <c r="K41" s="666">
        <f>'Other 2'!G48</f>
        <v>0</v>
      </c>
      <c r="L41" s="666">
        <f>'Other 3'!G48</f>
        <v>0</v>
      </c>
      <c r="M41" s="667">
        <f t="shared" si="4"/>
        <v>0</v>
      </c>
    </row>
    <row r="42" spans="1:13" x14ac:dyDescent="0.25">
      <c r="A42" s="687" t="s">
        <v>606</v>
      </c>
      <c r="B42" s="475"/>
      <c r="C42" s="475"/>
      <c r="D42" s="478">
        <f>'AMP 1'!G57</f>
        <v>0</v>
      </c>
      <c r="E42" s="478">
        <f>'AMP 2'!G57</f>
        <v>0</v>
      </c>
      <c r="F42" s="478">
        <f>'AMP 3'!G57</f>
        <v>0</v>
      </c>
      <c r="G42" s="666">
        <f t="shared" si="3"/>
        <v>0</v>
      </c>
      <c r="H42" s="666">
        <f>HCV!G50</f>
        <v>0</v>
      </c>
      <c r="I42" s="666">
        <f>COCC!G38</f>
        <v>0</v>
      </c>
      <c r="J42" s="666">
        <f>'Other 1'!G49</f>
        <v>0</v>
      </c>
      <c r="K42" s="666">
        <f>'Other 2'!G49</f>
        <v>0</v>
      </c>
      <c r="L42" s="666">
        <f>'Other 3'!G49</f>
        <v>0</v>
      </c>
      <c r="M42" s="667">
        <f t="shared" si="4"/>
        <v>0</v>
      </c>
    </row>
    <row r="43" spans="1:13" s="680" customFormat="1" x14ac:dyDescent="0.25">
      <c r="A43" s="688" t="s">
        <v>611</v>
      </c>
      <c r="B43" s="689"/>
      <c r="C43" s="689"/>
      <c r="D43" s="669">
        <f t="shared" ref="D43:I43" si="7">SUM(D37:D42)</f>
        <v>0</v>
      </c>
      <c r="E43" s="669">
        <f t="shared" si="7"/>
        <v>0</v>
      </c>
      <c r="F43" s="669">
        <f t="shared" si="7"/>
        <v>0</v>
      </c>
      <c r="G43" s="669">
        <f t="shared" si="7"/>
        <v>0</v>
      </c>
      <c r="H43" s="669">
        <f t="shared" si="7"/>
        <v>0</v>
      </c>
      <c r="I43" s="669">
        <f t="shared" si="7"/>
        <v>0</v>
      </c>
      <c r="J43" s="669">
        <f>SUM(J37:J42)</f>
        <v>0</v>
      </c>
      <c r="K43" s="669">
        <f>SUM(K37:K42)</f>
        <v>0</v>
      </c>
      <c r="L43" s="669">
        <f>SUM(L37:L42)</f>
        <v>0</v>
      </c>
      <c r="M43" s="669">
        <f>SUM(M37:M42)</f>
        <v>0</v>
      </c>
    </row>
    <row r="44" spans="1:13" x14ac:dyDescent="0.25">
      <c r="A44" s="687"/>
      <c r="B44" s="475"/>
      <c r="C44" s="475"/>
      <c r="D44" s="475"/>
      <c r="E44" s="475"/>
      <c r="F44" s="475"/>
      <c r="G44" s="666"/>
      <c r="H44" s="666"/>
      <c r="I44" s="666"/>
      <c r="J44" s="666"/>
      <c r="K44" s="666"/>
      <c r="L44" s="666"/>
      <c r="M44" s="667"/>
    </row>
    <row r="45" spans="1:13" x14ac:dyDescent="0.25">
      <c r="A45" s="672" t="s">
        <v>227</v>
      </c>
      <c r="D45" s="674">
        <f>'AMP 1'!$G$61</f>
        <v>0</v>
      </c>
      <c r="E45" s="674">
        <f>'AMP 2'!$G$61</f>
        <v>0</v>
      </c>
      <c r="F45" s="674">
        <f>'AMP 3'!$G$61</f>
        <v>0</v>
      </c>
      <c r="G45" s="666">
        <f t="shared" si="3"/>
        <v>0</v>
      </c>
      <c r="H45" s="666">
        <f>HCV!G53</f>
        <v>0</v>
      </c>
      <c r="I45" s="666">
        <f>COCC!G41</f>
        <v>0</v>
      </c>
      <c r="J45" s="666">
        <f>'Other 1'!G53</f>
        <v>0</v>
      </c>
      <c r="K45" s="666">
        <f>'Other 2'!G53</f>
        <v>0</v>
      </c>
      <c r="L45" s="666">
        <f>'Other 3'!G53</f>
        <v>0</v>
      </c>
      <c r="M45" s="667">
        <f t="shared" si="4"/>
        <v>0</v>
      </c>
    </row>
    <row r="46" spans="1:13" x14ac:dyDescent="0.25">
      <c r="A46" s="672" t="s">
        <v>228</v>
      </c>
      <c r="D46" s="674">
        <f>'AMP 1'!$G$62</f>
        <v>0</v>
      </c>
      <c r="E46" s="674">
        <f>'AMP 2'!$G$62</f>
        <v>0</v>
      </c>
      <c r="F46" s="674">
        <f>'AMP 3'!$G$62</f>
        <v>0</v>
      </c>
      <c r="G46" s="666">
        <f t="shared" si="3"/>
        <v>0</v>
      </c>
      <c r="H46" s="666">
        <f>HCV!G68</f>
        <v>0</v>
      </c>
      <c r="I46" s="666">
        <f>COCC!G42</f>
        <v>0</v>
      </c>
      <c r="J46" s="666">
        <f>'Other 1'!G54</f>
        <v>0</v>
      </c>
      <c r="K46" s="666">
        <f>'Other 2'!G54</f>
        <v>0</v>
      </c>
      <c r="L46" s="666">
        <f>'Other 3'!G54</f>
        <v>0</v>
      </c>
      <c r="M46" s="667">
        <f t="shared" si="4"/>
        <v>0</v>
      </c>
    </row>
    <row r="47" spans="1:13" x14ac:dyDescent="0.25">
      <c r="A47" s="672" t="s">
        <v>192</v>
      </c>
      <c r="D47" s="674">
        <f>'AMP 1'!$G$63</f>
        <v>0</v>
      </c>
      <c r="E47" s="674">
        <f>'AMP 2'!$G$63</f>
        <v>0</v>
      </c>
      <c r="F47" s="674">
        <f>'AMP 3'!$G$63</f>
        <v>0</v>
      </c>
      <c r="G47" s="666">
        <f t="shared" si="3"/>
        <v>0</v>
      </c>
      <c r="H47" s="674">
        <f>HCV!G54</f>
        <v>0</v>
      </c>
      <c r="I47" s="666">
        <f>COCC!G43</f>
        <v>0</v>
      </c>
      <c r="J47" s="666">
        <f>'Other 1'!G55</f>
        <v>0</v>
      </c>
      <c r="K47" s="666">
        <f>'Other 2'!G55</f>
        <v>0</v>
      </c>
      <c r="L47" s="666">
        <f>'Other 3'!G55</f>
        <v>0</v>
      </c>
      <c r="M47" s="667">
        <f t="shared" si="4"/>
        <v>0</v>
      </c>
    </row>
    <row r="48" spans="1:13" x14ac:dyDescent="0.25">
      <c r="A48" s="672" t="s">
        <v>229</v>
      </c>
      <c r="D48" s="674">
        <f>'AMP 1'!$G$65</f>
        <v>0</v>
      </c>
      <c r="E48" s="674">
        <f>'AMP 2'!$G$65</f>
        <v>0</v>
      </c>
      <c r="F48" s="674">
        <f>'AMP 3'!$G$65</f>
        <v>0</v>
      </c>
      <c r="G48" s="666">
        <f t="shared" si="3"/>
        <v>0</v>
      </c>
      <c r="H48" s="674">
        <f>HCV!G56</f>
        <v>0</v>
      </c>
      <c r="I48" s="674">
        <f>COCC!F45</f>
        <v>0</v>
      </c>
      <c r="J48" s="674">
        <f>'Other 1'!G57</f>
        <v>0</v>
      </c>
      <c r="K48" s="674">
        <f>'Other 2'!G57</f>
        <v>0</v>
      </c>
      <c r="L48" s="674">
        <f>'Other 3'!G57</f>
        <v>0</v>
      </c>
      <c r="M48" s="667">
        <f t="shared" si="4"/>
        <v>0</v>
      </c>
    </row>
    <row r="49" spans="1:13" x14ac:dyDescent="0.25">
      <c r="A49" s="672" t="s">
        <v>230</v>
      </c>
      <c r="D49" s="674">
        <f>'AMP 1'!$G$66</f>
        <v>0</v>
      </c>
      <c r="E49" s="674">
        <f>'AMP 2'!$G$66</f>
        <v>0</v>
      </c>
      <c r="F49" s="674">
        <f>'AMP 3'!$G$66</f>
        <v>0</v>
      </c>
      <c r="G49" s="666">
        <f t="shared" si="3"/>
        <v>0</v>
      </c>
      <c r="H49" s="674">
        <f>HCV!G57</f>
        <v>0</v>
      </c>
      <c r="I49" s="674">
        <f>COCC!F46</f>
        <v>0</v>
      </c>
      <c r="J49" s="674">
        <f>'Other 1'!G58</f>
        <v>0</v>
      </c>
      <c r="K49" s="674">
        <f>'Other 2'!G58</f>
        <v>0</v>
      </c>
      <c r="L49" s="674">
        <f>'Other 3'!G58</f>
        <v>0</v>
      </c>
      <c r="M49" s="667">
        <f t="shared" si="4"/>
        <v>0</v>
      </c>
    </row>
    <row r="50" spans="1:13" x14ac:dyDescent="0.25">
      <c r="A50" s="672" t="s">
        <v>231</v>
      </c>
      <c r="D50" s="674">
        <f>'AMP 1'!$G$67</f>
        <v>0</v>
      </c>
      <c r="E50" s="674">
        <f>'AMP 2'!$G$67</f>
        <v>0</v>
      </c>
      <c r="F50" s="674">
        <f>'AMP 3'!$G$67</f>
        <v>0</v>
      </c>
      <c r="G50" s="666">
        <f t="shared" si="3"/>
        <v>0</v>
      </c>
      <c r="H50" s="674">
        <f>HCV!G58</f>
        <v>0</v>
      </c>
      <c r="I50" s="674">
        <f>COCC!F47</f>
        <v>0</v>
      </c>
      <c r="J50" s="674">
        <f>'Other 1'!G59</f>
        <v>0</v>
      </c>
      <c r="K50" s="674">
        <f>'Other 2'!G59</f>
        <v>0</v>
      </c>
      <c r="L50" s="674">
        <f>'Other 3'!G59</f>
        <v>0</v>
      </c>
      <c r="M50" s="667">
        <f t="shared" si="4"/>
        <v>0</v>
      </c>
    </row>
    <row r="51" spans="1:13" x14ac:dyDescent="0.25">
      <c r="A51" s="672" t="s">
        <v>232</v>
      </c>
      <c r="D51" s="674">
        <f>'AMP 1'!$G$68</f>
        <v>0</v>
      </c>
      <c r="E51" s="674">
        <f>'AMP 2'!$G$68</f>
        <v>0</v>
      </c>
      <c r="F51" s="674">
        <f>'AMP 3'!$G$68</f>
        <v>0</v>
      </c>
      <c r="G51" s="666">
        <f t="shared" si="3"/>
        <v>0</v>
      </c>
      <c r="H51" s="674">
        <f>HCV!G59</f>
        <v>0</v>
      </c>
      <c r="I51" s="674"/>
      <c r="J51" s="674">
        <f>'Other 1'!G60</f>
        <v>0</v>
      </c>
      <c r="K51" s="674">
        <f>'Other 2'!G60</f>
        <v>0</v>
      </c>
      <c r="L51" s="674">
        <f>'Other 3'!G60</f>
        <v>0</v>
      </c>
      <c r="M51" s="667">
        <f t="shared" si="4"/>
        <v>0</v>
      </c>
    </row>
    <row r="52" spans="1:13" x14ac:dyDescent="0.25">
      <c r="A52" s="672" t="s">
        <v>233</v>
      </c>
      <c r="D52" s="674">
        <f>'AMP 1'!$G$69</f>
        <v>0</v>
      </c>
      <c r="E52" s="674">
        <f>'AMP 2'!$G$69</f>
        <v>0</v>
      </c>
      <c r="F52" s="674">
        <f>'AMP 3'!$G$69</f>
        <v>0</v>
      </c>
      <c r="G52" s="666">
        <f>SUM(D52:F52)</f>
        <v>0</v>
      </c>
      <c r="H52" s="674">
        <f>HCV!G60</f>
        <v>0</v>
      </c>
      <c r="I52" s="674">
        <f>COCC!F48</f>
        <v>0</v>
      </c>
      <c r="J52" s="674">
        <f>'Other 1'!G61</f>
        <v>0</v>
      </c>
      <c r="K52" s="674">
        <f>'Other 2'!G61</f>
        <v>0</v>
      </c>
      <c r="L52" s="674">
        <f>'Other 3'!G61</f>
        <v>0</v>
      </c>
      <c r="M52" s="667">
        <f t="shared" si="4"/>
        <v>0</v>
      </c>
    </row>
    <row r="53" spans="1:13" x14ac:dyDescent="0.25">
      <c r="A53" s="672" t="s">
        <v>160</v>
      </c>
      <c r="D53" s="674">
        <f>'AMP 1'!$G$70</f>
        <v>0</v>
      </c>
      <c r="E53" s="674">
        <f>'AMP 2'!$G$70</f>
        <v>0</v>
      </c>
      <c r="F53" s="674">
        <f>'AMP 3'!$G$70</f>
        <v>0</v>
      </c>
      <c r="G53" s="666">
        <f t="shared" si="3"/>
        <v>0</v>
      </c>
      <c r="H53" s="674">
        <f>HCV!G61</f>
        <v>0</v>
      </c>
      <c r="I53" s="674"/>
      <c r="J53" s="674">
        <f>'Other 1'!G62</f>
        <v>0</v>
      </c>
      <c r="K53" s="674">
        <f>'Other 2'!G62</f>
        <v>0</v>
      </c>
      <c r="L53" s="674">
        <f>'Other 3'!G62</f>
        <v>0</v>
      </c>
      <c r="M53" s="667">
        <f t="shared" si="4"/>
        <v>0</v>
      </c>
    </row>
    <row r="54" spans="1:13" x14ac:dyDescent="0.25">
      <c r="A54" s="690" t="s">
        <v>234</v>
      </c>
      <c r="D54" s="674">
        <f>'AMP 1'!$G$71</f>
        <v>0</v>
      </c>
      <c r="E54" s="674">
        <f>'AMP 2'!$G$71</f>
        <v>0</v>
      </c>
      <c r="F54" s="674">
        <f>'AMP 3'!$G$71</f>
        <v>0</v>
      </c>
      <c r="G54" s="666">
        <f t="shared" si="3"/>
        <v>0</v>
      </c>
      <c r="H54" s="674">
        <f>HCV!G62</f>
        <v>0</v>
      </c>
      <c r="I54" s="674">
        <f>COCC!F49</f>
        <v>0</v>
      </c>
      <c r="J54" s="674">
        <f>'Other 1'!G63</f>
        <v>0</v>
      </c>
      <c r="K54" s="674">
        <f>'Other 2'!G63</f>
        <v>0</v>
      </c>
      <c r="L54" s="674">
        <f>'Other 3'!G63</f>
        <v>0</v>
      </c>
      <c r="M54" s="676">
        <f t="shared" si="4"/>
        <v>0</v>
      </c>
    </row>
    <row r="55" spans="1:13" x14ac:dyDescent="0.25">
      <c r="A55" s="672" t="s">
        <v>235</v>
      </c>
      <c r="D55" s="674">
        <f>'AMP 1'!$G$72</f>
        <v>0</v>
      </c>
      <c r="E55" s="674">
        <f>'AMP 2'!$G$72</f>
        <v>0</v>
      </c>
      <c r="F55" s="674">
        <f>'AMP 3'!$G$72</f>
        <v>0</v>
      </c>
      <c r="G55" s="666">
        <f t="shared" si="3"/>
        <v>0</v>
      </c>
      <c r="H55" s="674">
        <f>HCV!G63</f>
        <v>0</v>
      </c>
      <c r="I55" s="674">
        <f>COCC!F50</f>
        <v>0</v>
      </c>
      <c r="J55" s="674">
        <f>'Other 1'!G64</f>
        <v>0</v>
      </c>
      <c r="K55" s="674">
        <f>'Other 2'!G64</f>
        <v>0</v>
      </c>
      <c r="L55" s="674">
        <f>'Other 3'!G64</f>
        <v>0</v>
      </c>
      <c r="M55" s="676">
        <f t="shared" si="4"/>
        <v>0</v>
      </c>
    </row>
    <row r="56" spans="1:13" x14ac:dyDescent="0.25">
      <c r="A56" s="672" t="s">
        <v>236</v>
      </c>
      <c r="D56" s="674">
        <f>'AMP 1'!$G$73</f>
        <v>0</v>
      </c>
      <c r="E56" s="674">
        <f>'AMP 2'!$G$73</f>
        <v>0</v>
      </c>
      <c r="F56" s="674">
        <f>'AMP 3'!$G$73</f>
        <v>0</v>
      </c>
      <c r="G56" s="666">
        <f t="shared" si="3"/>
        <v>0</v>
      </c>
      <c r="H56" s="674">
        <f>HCV!G64</f>
        <v>0</v>
      </c>
      <c r="I56" s="674">
        <f>COCC!F51</f>
        <v>0</v>
      </c>
      <c r="J56" s="674">
        <f>'Other 1'!G65</f>
        <v>0</v>
      </c>
      <c r="K56" s="674">
        <f>'Other 2'!G65</f>
        <v>0</v>
      </c>
      <c r="L56" s="674">
        <f>'Other 3'!G65</f>
        <v>0</v>
      </c>
      <c r="M56" s="676">
        <f t="shared" si="4"/>
        <v>0</v>
      </c>
    </row>
    <row r="57" spans="1:13" x14ac:dyDescent="0.25">
      <c r="A57" s="672" t="s">
        <v>245</v>
      </c>
      <c r="D57" s="674">
        <f>'AMP 1'!$G$74</f>
        <v>0</v>
      </c>
      <c r="E57" s="674">
        <f>'AMP 2'!$G$74</f>
        <v>0</v>
      </c>
      <c r="F57" s="674">
        <f>'AMP 3'!$G$74</f>
        <v>0</v>
      </c>
      <c r="G57" s="666">
        <f>SUM(D57:F57)</f>
        <v>0</v>
      </c>
      <c r="H57" s="674">
        <f>HCV!G65</f>
        <v>0</v>
      </c>
      <c r="I57" s="674">
        <f>COCC!F52</f>
        <v>0</v>
      </c>
      <c r="J57" s="674">
        <f>'Other 1'!G66</f>
        <v>0</v>
      </c>
      <c r="K57" s="674">
        <f>'Other 2'!G66</f>
        <v>0</v>
      </c>
      <c r="L57" s="674">
        <f>'Other 3'!G66</f>
        <v>0</v>
      </c>
      <c r="M57" s="676">
        <f>SUM(G57:L57)</f>
        <v>0</v>
      </c>
    </row>
    <row r="58" spans="1:13" x14ac:dyDescent="0.25">
      <c r="A58" s="672" t="s">
        <v>164</v>
      </c>
      <c r="D58" s="674">
        <f>'AMP 1'!$G$75</f>
        <v>0</v>
      </c>
      <c r="E58" s="674">
        <f>'AMP 2'!$G$75</f>
        <v>0</v>
      </c>
      <c r="F58" s="674">
        <f>'AMP 3'!$G$75</f>
        <v>0</v>
      </c>
      <c r="G58" s="666">
        <f t="shared" si="3"/>
        <v>0</v>
      </c>
      <c r="H58" s="674">
        <f>HCV!G66</f>
        <v>0</v>
      </c>
      <c r="I58" s="674">
        <f>COCC!F53</f>
        <v>0</v>
      </c>
      <c r="J58" s="674">
        <f>'Other 1'!G67</f>
        <v>0</v>
      </c>
      <c r="K58" s="674">
        <f>'Other 2'!G67</f>
        <v>0</v>
      </c>
      <c r="L58" s="674">
        <f>'Other 3'!G67</f>
        <v>0</v>
      </c>
      <c r="M58" s="676">
        <f t="shared" si="4"/>
        <v>0</v>
      </c>
    </row>
    <row r="59" spans="1:13" x14ac:dyDescent="0.25">
      <c r="A59" s="672" t="s">
        <v>237</v>
      </c>
      <c r="D59" s="674">
        <f>'AMP 1'!$G$76</f>
        <v>0</v>
      </c>
      <c r="E59" s="674">
        <f>'AMP 2'!$G$76</f>
        <v>0</v>
      </c>
      <c r="F59" s="674">
        <f>'AMP 3'!$G$76</f>
        <v>0</v>
      </c>
      <c r="G59" s="666">
        <f t="shared" si="3"/>
        <v>0</v>
      </c>
      <c r="H59" s="674">
        <f>HCV!G67</f>
        <v>0</v>
      </c>
      <c r="I59" s="674">
        <f>COCC!F54</f>
        <v>0</v>
      </c>
      <c r="J59" s="674">
        <f>'Other 1'!G68</f>
        <v>0</v>
      </c>
      <c r="K59" s="674">
        <f>'Other 2'!G68</f>
        <v>0</v>
      </c>
      <c r="L59" s="674">
        <f>'Other 3'!G68</f>
        <v>0</v>
      </c>
      <c r="M59" s="676">
        <f t="shared" si="4"/>
        <v>0</v>
      </c>
    </row>
    <row r="60" spans="1:13" s="680" customFormat="1" x14ac:dyDescent="0.25">
      <c r="A60" s="691" t="s">
        <v>206</v>
      </c>
      <c r="D60" s="679">
        <f t="shared" ref="D60:I60" si="8">SUM(D45:D59)</f>
        <v>0</v>
      </c>
      <c r="E60" s="679">
        <f t="shared" si="8"/>
        <v>0</v>
      </c>
      <c r="F60" s="679">
        <f t="shared" si="8"/>
        <v>0</v>
      </c>
      <c r="G60" s="679">
        <f t="shared" si="8"/>
        <v>0</v>
      </c>
      <c r="H60" s="679">
        <f t="shared" si="8"/>
        <v>0</v>
      </c>
      <c r="I60" s="679">
        <f t="shared" si="8"/>
        <v>0</v>
      </c>
      <c r="J60" s="679">
        <f>SUM(J45:J59)</f>
        <v>0</v>
      </c>
      <c r="K60" s="679">
        <f>SUM(K45:K59)</f>
        <v>0</v>
      </c>
      <c r="L60" s="679">
        <f>SUM(L45:L59)</f>
        <v>0</v>
      </c>
      <c r="M60" s="679">
        <f>SUM(M45:M59)</f>
        <v>0</v>
      </c>
    </row>
    <row r="61" spans="1:13" x14ac:dyDescent="0.25">
      <c r="A61" s="672"/>
      <c r="D61" s="674"/>
      <c r="E61" s="674"/>
      <c r="F61" s="674"/>
      <c r="G61" s="666"/>
      <c r="H61" s="674"/>
      <c r="I61" s="674"/>
      <c r="J61" s="674"/>
      <c r="K61" s="674"/>
      <c r="L61" s="674"/>
      <c r="M61" s="676"/>
    </row>
    <row r="62" spans="1:13" x14ac:dyDescent="0.25">
      <c r="A62" s="672" t="s">
        <v>238</v>
      </c>
      <c r="D62" s="666">
        <f>'AMP 1'!G80</f>
        <v>0</v>
      </c>
      <c r="E62" s="666">
        <f>'AMP 2'!G80</f>
        <v>0</v>
      </c>
      <c r="F62" s="666">
        <f>'AMP 3'!G80</f>
        <v>0</v>
      </c>
      <c r="G62" s="666">
        <f t="shared" si="3"/>
        <v>0</v>
      </c>
      <c r="H62" s="666">
        <f>HCV!G71</f>
        <v>0</v>
      </c>
      <c r="I62" s="666">
        <f>COCC!G58</f>
        <v>0</v>
      </c>
      <c r="J62" s="674">
        <f>'Other 1'!G72</f>
        <v>0</v>
      </c>
      <c r="K62" s="674">
        <f>'Other 2'!G72</f>
        <v>0</v>
      </c>
      <c r="L62" s="674">
        <f>'Other 3'!G72</f>
        <v>0</v>
      </c>
      <c r="M62" s="676">
        <f t="shared" si="4"/>
        <v>0</v>
      </c>
    </row>
    <row r="63" spans="1:13" x14ac:dyDescent="0.25">
      <c r="A63" s="672" t="s">
        <v>239</v>
      </c>
      <c r="D63" s="666">
        <f>'AMP 1'!G81</f>
        <v>0</v>
      </c>
      <c r="E63" s="666">
        <f>'AMP 2'!G81</f>
        <v>0</v>
      </c>
      <c r="F63" s="666">
        <f>'AMP 3'!G81</f>
        <v>0</v>
      </c>
      <c r="G63" s="666">
        <f t="shared" si="3"/>
        <v>0</v>
      </c>
      <c r="H63" s="674">
        <f>HCV!G74</f>
        <v>0</v>
      </c>
      <c r="I63" s="674">
        <f>COCC!G59</f>
        <v>0</v>
      </c>
      <c r="J63" s="674">
        <f>'Other 1'!G73</f>
        <v>0</v>
      </c>
      <c r="K63" s="674">
        <f>'Other 2'!G73</f>
        <v>0</v>
      </c>
      <c r="L63" s="674">
        <f>'Other 3'!G73</f>
        <v>0</v>
      </c>
      <c r="M63" s="676">
        <f t="shared" si="4"/>
        <v>0</v>
      </c>
    </row>
    <row r="64" spans="1:13" x14ac:dyDescent="0.25">
      <c r="A64" s="672" t="s">
        <v>607</v>
      </c>
      <c r="D64" s="666">
        <f>'AMP 1'!G82</f>
        <v>0</v>
      </c>
      <c r="E64" s="666">
        <f>'AMP 2'!G82</f>
        <v>0</v>
      </c>
      <c r="F64" s="666">
        <f>'AMP 3'!G82</f>
        <v>0</v>
      </c>
      <c r="G64" s="666">
        <f t="shared" si="3"/>
        <v>0</v>
      </c>
      <c r="H64" s="674">
        <f>HCV!F72</f>
        <v>0</v>
      </c>
      <c r="I64" s="674">
        <f>COCC!G60</f>
        <v>0</v>
      </c>
      <c r="J64" s="674">
        <f>'Other 1'!G74</f>
        <v>0</v>
      </c>
      <c r="K64" s="674">
        <f>'Other 2'!G74</f>
        <v>0</v>
      </c>
      <c r="L64" s="674">
        <f>'Other 3'!G74</f>
        <v>0</v>
      </c>
      <c r="M64" s="676">
        <f t="shared" si="4"/>
        <v>0</v>
      </c>
    </row>
    <row r="65" spans="1:13" x14ac:dyDescent="0.25">
      <c r="A65" s="672" t="s">
        <v>455</v>
      </c>
      <c r="D65" s="666">
        <f>'AMP 1'!G83</f>
        <v>0</v>
      </c>
      <c r="E65" s="666">
        <f>'AMP 2'!G83</f>
        <v>0</v>
      </c>
      <c r="F65" s="666">
        <f>'AMP 3'!G83</f>
        <v>0</v>
      </c>
      <c r="G65" s="666">
        <f t="shared" si="3"/>
        <v>0</v>
      </c>
      <c r="H65" s="674">
        <f>HCV!F73</f>
        <v>0</v>
      </c>
      <c r="I65" s="674">
        <f>COCC!G61</f>
        <v>0</v>
      </c>
      <c r="J65" s="674">
        <f>'Other 1'!G75</f>
        <v>0</v>
      </c>
      <c r="K65" s="674">
        <f>'Other 2'!G75</f>
        <v>0</v>
      </c>
      <c r="L65" s="674">
        <f>'Other 3'!G75</f>
        <v>0</v>
      </c>
      <c r="M65" s="676"/>
    </row>
    <row r="66" spans="1:13" s="680" customFormat="1" x14ac:dyDescent="0.25">
      <c r="A66" s="691" t="s">
        <v>209</v>
      </c>
      <c r="D66" s="679">
        <f t="shared" ref="D66:I66" si="9">SUM(D62:D65)</f>
        <v>0</v>
      </c>
      <c r="E66" s="679">
        <f t="shared" si="9"/>
        <v>0</v>
      </c>
      <c r="F66" s="679">
        <f t="shared" si="9"/>
        <v>0</v>
      </c>
      <c r="G66" s="679">
        <f t="shared" si="9"/>
        <v>0</v>
      </c>
      <c r="H66" s="679">
        <f t="shared" si="9"/>
        <v>0</v>
      </c>
      <c r="I66" s="679">
        <f t="shared" si="9"/>
        <v>0</v>
      </c>
      <c r="J66" s="679">
        <f>SUM(J62:J65)</f>
        <v>0</v>
      </c>
      <c r="K66" s="679">
        <f>SUM(K62:K65)</f>
        <v>0</v>
      </c>
      <c r="L66" s="679">
        <f>SUM(L62:L65)</f>
        <v>0</v>
      </c>
      <c r="M66" s="679">
        <f>SUM(M62:M65)</f>
        <v>0</v>
      </c>
    </row>
    <row r="67" spans="1:13" x14ac:dyDescent="0.25">
      <c r="A67" s="672"/>
      <c r="D67" s="666"/>
      <c r="E67" s="666"/>
      <c r="F67" s="666"/>
      <c r="G67" s="666"/>
      <c r="H67" s="674"/>
      <c r="I67" s="674"/>
      <c r="J67" s="674"/>
      <c r="K67" s="674"/>
      <c r="L67" s="674"/>
      <c r="M67" s="676"/>
    </row>
    <row r="68" spans="1:13" x14ac:dyDescent="0.25">
      <c r="A68" s="672" t="s">
        <v>100</v>
      </c>
      <c r="D68" s="666">
        <f>'AMP 1'!$G$91</f>
        <v>0</v>
      </c>
      <c r="E68" s="666">
        <f>'AMP 2'!$G$91</f>
        <v>0</v>
      </c>
      <c r="F68" s="666">
        <f>'AMP 3'!$G$91</f>
        <v>0</v>
      </c>
      <c r="G68" s="666">
        <f t="shared" si="3"/>
        <v>0</v>
      </c>
      <c r="H68" s="674">
        <f>HCV!G81</f>
        <v>0</v>
      </c>
      <c r="I68" s="674">
        <f>COCC!G69</f>
        <v>0</v>
      </c>
      <c r="J68" s="674">
        <f>'Other 1'!G83</f>
        <v>0</v>
      </c>
      <c r="K68" s="674">
        <f>'Other 2'!G83</f>
        <v>0</v>
      </c>
      <c r="L68" s="674">
        <f>'Other 3'!G83</f>
        <v>0</v>
      </c>
      <c r="M68" s="676">
        <f t="shared" si="4"/>
        <v>0</v>
      </c>
    </row>
    <row r="69" spans="1:13" x14ac:dyDescent="0.25">
      <c r="A69" s="672" t="s">
        <v>174</v>
      </c>
      <c r="D69" s="674">
        <f>'AMP 1'!G94+'AMP 1'!G98</f>
        <v>0</v>
      </c>
      <c r="E69" s="674">
        <f>'AMP 2'!G94+'AMP 2'!G98</f>
        <v>0</v>
      </c>
      <c r="F69" s="674">
        <f>'AMP 3'!G94+'AMP 3'!G98</f>
        <v>0</v>
      </c>
      <c r="G69" s="666">
        <f t="shared" si="3"/>
        <v>0</v>
      </c>
      <c r="H69" s="674">
        <f>HCV!G83</f>
        <v>0</v>
      </c>
      <c r="I69" s="674">
        <f>COCC!G71</f>
        <v>0</v>
      </c>
      <c r="J69" s="674">
        <f>'Other 1'!G86</f>
        <v>0</v>
      </c>
      <c r="K69" s="674">
        <f>'Other 2'!G86</f>
        <v>0</v>
      </c>
      <c r="L69" s="674">
        <f>'Other 3'!G86</f>
        <v>0</v>
      </c>
      <c r="M69" s="676">
        <f t="shared" si="4"/>
        <v>0</v>
      </c>
    </row>
    <row r="70" spans="1:13" x14ac:dyDescent="0.25">
      <c r="A70" s="672" t="s">
        <v>108</v>
      </c>
      <c r="D70" s="674">
        <f>'AMP 1'!G95</f>
        <v>0</v>
      </c>
      <c r="E70" s="674">
        <f>'AMP 2'!G95</f>
        <v>0</v>
      </c>
      <c r="F70" s="674">
        <f>'AMP 3'!G95</f>
        <v>0</v>
      </c>
      <c r="G70" s="666">
        <f t="shared" si="3"/>
        <v>0</v>
      </c>
      <c r="H70" s="674">
        <f>HCV!G84</f>
        <v>0</v>
      </c>
      <c r="I70" s="674">
        <f>COCC!G72</f>
        <v>0</v>
      </c>
      <c r="J70" s="674">
        <f>'Other 1'!G87</f>
        <v>0</v>
      </c>
      <c r="K70" s="674">
        <f>'Other 2'!G87</f>
        <v>0</v>
      </c>
      <c r="L70" s="674">
        <f>'Other 3'!G87</f>
        <v>0</v>
      </c>
      <c r="M70" s="676">
        <f t="shared" si="4"/>
        <v>0</v>
      </c>
    </row>
    <row r="71" spans="1:13" x14ac:dyDescent="0.25">
      <c r="A71" s="672" t="s">
        <v>241</v>
      </c>
      <c r="D71" s="674">
        <f>'AMP 1'!G96</f>
        <v>0</v>
      </c>
      <c r="E71" s="674">
        <f>'AMP 2'!G96</f>
        <v>0</v>
      </c>
      <c r="F71" s="674">
        <f>'AMP 3'!G96</f>
        <v>0</v>
      </c>
      <c r="G71" s="666">
        <f t="shared" si="3"/>
        <v>0</v>
      </c>
      <c r="H71" s="674">
        <v>0</v>
      </c>
      <c r="I71" s="674">
        <v>0</v>
      </c>
      <c r="J71" s="674">
        <f>'Other 1'!G88</f>
        <v>0</v>
      </c>
      <c r="K71" s="674">
        <f>'Other 2'!G88</f>
        <v>0</v>
      </c>
      <c r="L71" s="674">
        <f>'Other 3'!G88</f>
        <v>0</v>
      </c>
      <c r="M71" s="676">
        <f t="shared" si="4"/>
        <v>0</v>
      </c>
    </row>
    <row r="72" spans="1:13" x14ac:dyDescent="0.25">
      <c r="A72" s="672" t="s">
        <v>240</v>
      </c>
      <c r="D72" s="674">
        <f>'AMP 1'!G97</f>
        <v>0</v>
      </c>
      <c r="E72" s="674">
        <f>'AMP 2'!G97</f>
        <v>0</v>
      </c>
      <c r="F72" s="674">
        <f>'AMP 3'!G97</f>
        <v>0</v>
      </c>
      <c r="G72" s="666">
        <f t="shared" si="3"/>
        <v>0</v>
      </c>
      <c r="H72" s="674">
        <f>HCV!G85</f>
        <v>0</v>
      </c>
      <c r="I72" s="674">
        <f>COCC!G73</f>
        <v>0</v>
      </c>
      <c r="J72" s="674">
        <f>'Other 1'!G89</f>
        <v>0</v>
      </c>
      <c r="K72" s="674">
        <f>'Other 2'!G89</f>
        <v>0</v>
      </c>
      <c r="L72" s="674">
        <f>'Other 3'!G89</f>
        <v>0</v>
      </c>
      <c r="M72" s="676">
        <f t="shared" si="4"/>
        <v>0</v>
      </c>
    </row>
    <row r="73" spans="1:13" s="680" customFormat="1" x14ac:dyDescent="0.25">
      <c r="A73" s="691" t="s">
        <v>612</v>
      </c>
      <c r="D73" s="679">
        <f t="shared" ref="D73:I73" si="10">SUM(D68:D72)</f>
        <v>0</v>
      </c>
      <c r="E73" s="679">
        <f t="shared" si="10"/>
        <v>0</v>
      </c>
      <c r="F73" s="679">
        <f t="shared" si="10"/>
        <v>0</v>
      </c>
      <c r="G73" s="679">
        <f t="shared" si="10"/>
        <v>0</v>
      </c>
      <c r="H73" s="679">
        <f t="shared" si="10"/>
        <v>0</v>
      </c>
      <c r="I73" s="679">
        <f t="shared" si="10"/>
        <v>0</v>
      </c>
      <c r="J73" s="679">
        <f>SUM(J68:J72)</f>
        <v>0</v>
      </c>
      <c r="K73" s="679">
        <f>SUM(K68:K72)</f>
        <v>0</v>
      </c>
      <c r="L73" s="679">
        <f>SUM(L68:L72)</f>
        <v>0</v>
      </c>
      <c r="M73" s="679">
        <f>SUM(M68:M72)</f>
        <v>0</v>
      </c>
    </row>
    <row r="74" spans="1:13" x14ac:dyDescent="0.25">
      <c r="A74" s="672"/>
      <c r="D74" s="674"/>
      <c r="E74" s="674"/>
      <c r="F74" s="674"/>
      <c r="G74" s="666"/>
      <c r="H74" s="674"/>
      <c r="I74" s="674"/>
      <c r="J74" s="674"/>
      <c r="K74" s="674"/>
      <c r="L74" s="674"/>
      <c r="M74" s="676"/>
    </row>
    <row r="75" spans="1:13" s="680" customFormat="1" x14ac:dyDescent="0.25">
      <c r="A75" s="692" t="s">
        <v>242</v>
      </c>
      <c r="D75" s="679"/>
      <c r="E75" s="679"/>
      <c r="F75" s="679"/>
      <c r="G75" s="679"/>
      <c r="H75" s="679">
        <f>HCV!G88+HCV!G89</f>
        <v>0</v>
      </c>
      <c r="I75" s="679">
        <v>0</v>
      </c>
      <c r="J75" s="679">
        <f>'Other 1'!G95</f>
        <v>0</v>
      </c>
      <c r="K75" s="679">
        <f>'Other 2'!G95</f>
        <v>0</v>
      </c>
      <c r="L75" s="679">
        <f>'Other 3'!G95</f>
        <v>0</v>
      </c>
      <c r="M75" s="679">
        <f t="shared" si="4"/>
        <v>0</v>
      </c>
    </row>
    <row r="76" spans="1:13" x14ac:dyDescent="0.25">
      <c r="A76" s="665"/>
      <c r="D76" s="674"/>
      <c r="E76" s="674"/>
      <c r="F76" s="674"/>
      <c r="G76" s="666"/>
      <c r="H76" s="674"/>
      <c r="I76" s="674"/>
      <c r="J76" s="674"/>
      <c r="K76" s="674"/>
      <c r="L76" s="674"/>
      <c r="M76" s="676"/>
    </row>
    <row r="77" spans="1:13" s="680" customFormat="1" x14ac:dyDescent="0.25">
      <c r="A77" s="692" t="s">
        <v>609</v>
      </c>
      <c r="D77" s="679">
        <f>('AMP 1'!G109)*-1</f>
        <v>0</v>
      </c>
      <c r="E77" s="679">
        <f>('AMP 2'!G109)*-1</f>
        <v>0</v>
      </c>
      <c r="F77" s="679">
        <f>('AMP 3'!G109)*-1</f>
        <v>0</v>
      </c>
      <c r="G77" s="669">
        <f t="shared" si="3"/>
        <v>0</v>
      </c>
      <c r="H77" s="679">
        <v>0</v>
      </c>
      <c r="I77" s="679">
        <v>0</v>
      </c>
      <c r="J77" s="679">
        <f>('Other 1'!G104)*-1</f>
        <v>0</v>
      </c>
      <c r="K77" s="679">
        <f>('Other 2'!G104)*-1</f>
        <v>0</v>
      </c>
      <c r="L77" s="679">
        <f>('Other 3'!G104)*-1</f>
        <v>0</v>
      </c>
      <c r="M77" s="679">
        <f t="shared" ref="M77" si="11">SUM(G77:L77)</f>
        <v>0</v>
      </c>
    </row>
    <row r="78" spans="1:13" x14ac:dyDescent="0.25">
      <c r="A78" s="693"/>
      <c r="D78" s="666"/>
      <c r="E78" s="666"/>
      <c r="F78" s="666"/>
      <c r="G78" s="666"/>
      <c r="H78" s="666"/>
      <c r="I78" s="666"/>
      <c r="J78" s="666"/>
      <c r="K78" s="666"/>
      <c r="L78" s="666"/>
      <c r="M78" s="667"/>
    </row>
    <row r="79" spans="1:13" s="682" customFormat="1" x14ac:dyDescent="0.25">
      <c r="A79" s="694" t="s">
        <v>113</v>
      </c>
      <c r="B79" s="694"/>
      <c r="C79" s="694"/>
      <c r="D79" s="669">
        <f>D77+D75+D73+D66+D60+D43+D35+D29</f>
        <v>0</v>
      </c>
      <c r="E79" s="669">
        <f t="shared" ref="E79:I79" si="12">E77+E75+E73+E66+E60+E43+E35+E29</f>
        <v>0</v>
      </c>
      <c r="F79" s="669">
        <f t="shared" si="12"/>
        <v>0</v>
      </c>
      <c r="G79" s="669">
        <f t="shared" si="12"/>
        <v>0</v>
      </c>
      <c r="H79" s="669">
        <f t="shared" si="12"/>
        <v>0</v>
      </c>
      <c r="I79" s="669">
        <f t="shared" si="12"/>
        <v>0</v>
      </c>
      <c r="J79" s="669">
        <f>J77+J75+J73+J66+J60+J43+J35+J29</f>
        <v>0</v>
      </c>
      <c r="K79" s="669">
        <f>K77+K75+K73+K66+K60+K43+K35+K29</f>
        <v>0</v>
      </c>
      <c r="L79" s="669">
        <f>L77+L75+L73+L66+L60+L43+L35+L29</f>
        <v>0</v>
      </c>
      <c r="M79" s="669">
        <f>SUM(G79:L79)</f>
        <v>0</v>
      </c>
    </row>
    <row r="80" spans="1:13" x14ac:dyDescent="0.25">
      <c r="A80" s="693"/>
      <c r="D80" s="666"/>
      <c r="E80" s="666"/>
      <c r="F80" s="666"/>
      <c r="G80" s="666"/>
      <c r="H80" s="666"/>
      <c r="I80" s="666"/>
      <c r="J80" s="666"/>
      <c r="K80" s="666"/>
      <c r="L80" s="666"/>
      <c r="M80" s="667"/>
    </row>
    <row r="81" spans="1:13" x14ac:dyDescent="0.25">
      <c r="A81" s="668" t="s">
        <v>243</v>
      </c>
      <c r="B81" s="668"/>
      <c r="C81" s="668"/>
      <c r="D81" s="695">
        <f t="shared" ref="D81:L81" si="13">D15-D79</f>
        <v>0</v>
      </c>
      <c r="E81" s="695">
        <f t="shared" si="13"/>
        <v>0</v>
      </c>
      <c r="F81" s="695">
        <f t="shared" si="13"/>
        <v>0</v>
      </c>
      <c r="G81" s="695">
        <f t="shared" si="13"/>
        <v>0</v>
      </c>
      <c r="H81" s="695">
        <f t="shared" si="13"/>
        <v>0</v>
      </c>
      <c r="I81" s="695">
        <f t="shared" si="13"/>
        <v>0</v>
      </c>
      <c r="J81" s="695">
        <f t="shared" si="13"/>
        <v>0</v>
      </c>
      <c r="K81" s="695">
        <f t="shared" si="13"/>
        <v>0</v>
      </c>
      <c r="L81" s="695">
        <f t="shared" si="13"/>
        <v>0</v>
      </c>
      <c r="M81" s="669">
        <f>SUM(G81:L81)</f>
        <v>0</v>
      </c>
    </row>
    <row r="82" spans="1:13" x14ac:dyDescent="0.25">
      <c r="A82" s="668"/>
      <c r="B82" s="668"/>
      <c r="C82" s="668"/>
      <c r="D82" s="696"/>
      <c r="E82" s="696"/>
      <c r="F82" s="696"/>
      <c r="G82" s="696"/>
      <c r="H82" s="696"/>
      <c r="I82" s="696"/>
      <c r="J82" s="696"/>
      <c r="K82" s="696"/>
      <c r="L82" s="696"/>
      <c r="M82" s="697"/>
    </row>
    <row r="83" spans="1:13" x14ac:dyDescent="0.25">
      <c r="A83" s="668" t="s">
        <v>613</v>
      </c>
      <c r="B83" s="668"/>
      <c r="C83" s="668"/>
      <c r="D83" s="696"/>
      <c r="E83" s="696"/>
      <c r="F83" s="696"/>
      <c r="G83" s="696"/>
      <c r="H83" s="696"/>
      <c r="I83" s="696"/>
      <c r="J83" s="696"/>
      <c r="K83" s="696"/>
      <c r="L83" s="696"/>
      <c r="M83" s="697"/>
    </row>
    <row r="84" spans="1:13" x14ac:dyDescent="0.25">
      <c r="A84" s="665" t="s">
        <v>122</v>
      </c>
      <c r="B84" s="668"/>
      <c r="C84" s="668"/>
      <c r="D84" s="674">
        <f>'AMP 1'!$G$111</f>
        <v>0</v>
      </c>
      <c r="E84" s="674">
        <f>'AMP 2'!$G$111</f>
        <v>0</v>
      </c>
      <c r="F84" s="674">
        <f>'AMP 3'!$G$111</f>
        <v>0</v>
      </c>
      <c r="G84" s="666">
        <f>SUM(D84:F84)</f>
        <v>0</v>
      </c>
      <c r="H84" s="674">
        <f>HCV!G99</f>
        <v>0</v>
      </c>
      <c r="I84" s="674">
        <f>COCC!G83</f>
        <v>0</v>
      </c>
      <c r="J84" s="674">
        <f>'Other 1'!G106</f>
        <v>0</v>
      </c>
      <c r="K84" s="674">
        <f>'Other 2'!G106</f>
        <v>0</v>
      </c>
      <c r="L84" s="674">
        <f>'Other 3'!G106</f>
        <v>0</v>
      </c>
      <c r="M84" s="667">
        <f>SUM(G84:L84)</f>
        <v>0</v>
      </c>
    </row>
    <row r="85" spans="1:13" x14ac:dyDescent="0.25">
      <c r="A85" s="698" t="s">
        <v>246</v>
      </c>
      <c r="B85" s="668"/>
      <c r="C85" s="668"/>
      <c r="D85" s="674">
        <f>'AMP 1'!$G$110</f>
        <v>0</v>
      </c>
      <c r="E85" s="674">
        <f>'AMP 2'!$G$110</f>
        <v>0</v>
      </c>
      <c r="F85" s="674">
        <f>'AMP 3'!$G$110</f>
        <v>0</v>
      </c>
      <c r="G85" s="666">
        <f>SUM(D85:F85)</f>
        <v>0</v>
      </c>
      <c r="H85" s="674">
        <v>0</v>
      </c>
      <c r="I85" s="674">
        <v>0</v>
      </c>
      <c r="J85" s="674">
        <f>'Other 1'!G105</f>
        <v>0</v>
      </c>
      <c r="K85" s="674">
        <f>'Other 2'!G105</f>
        <v>0</v>
      </c>
      <c r="L85" s="674">
        <f>'Other 3'!G105</f>
        <v>0</v>
      </c>
      <c r="M85" s="667">
        <f>SUM(G85:L85)</f>
        <v>0</v>
      </c>
    </row>
    <row r="86" spans="1:13" x14ac:dyDescent="0.25">
      <c r="A86" s="698" t="s">
        <v>610</v>
      </c>
      <c r="B86" s="668"/>
      <c r="C86" s="668"/>
      <c r="D86" s="674"/>
      <c r="E86" s="674"/>
      <c r="F86" s="674"/>
      <c r="G86" s="666">
        <f t="shared" ref="G86:G87" si="14">SUM(D86:F86)</f>
        <v>0</v>
      </c>
      <c r="H86" s="674"/>
      <c r="I86" s="674"/>
      <c r="J86" s="674">
        <f>'Other 1'!G107</f>
        <v>0</v>
      </c>
      <c r="K86" s="674">
        <f>'Other 2'!G107</f>
        <v>0</v>
      </c>
      <c r="L86" s="674">
        <f>'Other 3'!G107</f>
        <v>0</v>
      </c>
      <c r="M86" s="667">
        <f>SUM(G86:L86)</f>
        <v>0</v>
      </c>
    </row>
    <row r="87" spans="1:13" x14ac:dyDescent="0.25">
      <c r="A87" s="665" t="s">
        <v>194</v>
      </c>
      <c r="B87" s="668"/>
      <c r="C87" s="668"/>
      <c r="D87" s="666">
        <f>'AMP 1'!G112+'AMP 1'!G106+'AMP 1'!G107</f>
        <v>0</v>
      </c>
      <c r="E87" s="666">
        <f>'AMP 2'!G112+'AMP 2'!G106+'AMP 2'!G107</f>
        <v>0</v>
      </c>
      <c r="F87" s="666">
        <f>'AMP 3'!G112+'AMP 3'!G106+'AMP 3'!G107</f>
        <v>0</v>
      </c>
      <c r="G87" s="666">
        <f t="shared" si="14"/>
        <v>0</v>
      </c>
      <c r="H87" s="666">
        <f>HCV!G100+HCV!G97+HCV!G98</f>
        <v>0</v>
      </c>
      <c r="I87" s="666">
        <f>COCC!G84+COCC!G81+COCC!G82</f>
        <v>0</v>
      </c>
      <c r="J87" s="666">
        <f>'Other 1'!G108</f>
        <v>0</v>
      </c>
      <c r="K87" s="666">
        <f>'Other 2'!G108</f>
        <v>0</v>
      </c>
      <c r="L87" s="666">
        <f>'Other 3'!G108</f>
        <v>0</v>
      </c>
      <c r="M87" s="667">
        <f>SUM(G87:L87)</f>
        <v>0</v>
      </c>
    </row>
    <row r="88" spans="1:13" s="680" customFormat="1" x14ac:dyDescent="0.25">
      <c r="A88" s="699" t="s">
        <v>247</v>
      </c>
      <c r="B88" s="668"/>
      <c r="C88" s="668"/>
      <c r="D88" s="669">
        <f>SUM(D84:D87)</f>
        <v>0</v>
      </c>
      <c r="E88" s="669">
        <f>SUM(E84:E87)</f>
        <v>0</v>
      </c>
      <c r="F88" s="669">
        <f>SUM(F84:F87)</f>
        <v>0</v>
      </c>
      <c r="G88" s="669">
        <f>SUM(D88:F88)</f>
        <v>0</v>
      </c>
      <c r="H88" s="669">
        <f t="shared" ref="H88:L88" si="15">SUM(H84:H87)</f>
        <v>0</v>
      </c>
      <c r="I88" s="669">
        <f t="shared" si="15"/>
        <v>0</v>
      </c>
      <c r="J88" s="669">
        <f t="shared" si="15"/>
        <v>0</v>
      </c>
      <c r="K88" s="669">
        <f t="shared" si="15"/>
        <v>0</v>
      </c>
      <c r="L88" s="669">
        <f t="shared" si="15"/>
        <v>0</v>
      </c>
      <c r="M88" s="669">
        <f>SUM(G88:L88)</f>
        <v>0</v>
      </c>
    </row>
    <row r="89" spans="1:13" x14ac:dyDescent="0.25">
      <c r="A89" s="668"/>
      <c r="B89" s="668"/>
      <c r="C89" s="668"/>
      <c r="D89" s="696"/>
      <c r="E89" s="696"/>
      <c r="F89" s="696"/>
      <c r="G89" s="696"/>
      <c r="H89" s="696"/>
      <c r="I89" s="696"/>
      <c r="J89" s="696"/>
      <c r="K89" s="696"/>
      <c r="L89" s="696"/>
      <c r="M89" s="697"/>
    </row>
    <row r="90" spans="1:13" x14ac:dyDescent="0.25">
      <c r="A90" s="677" t="s">
        <v>244</v>
      </c>
      <c r="D90" s="700">
        <f t="shared" ref="D90:I90" si="16">D88+D81</f>
        <v>0</v>
      </c>
      <c r="E90" s="700">
        <f t="shared" si="16"/>
        <v>0</v>
      </c>
      <c r="F90" s="700">
        <f t="shared" si="16"/>
        <v>0</v>
      </c>
      <c r="G90" s="700">
        <f t="shared" si="16"/>
        <v>0</v>
      </c>
      <c r="H90" s="700">
        <f t="shared" si="16"/>
        <v>0</v>
      </c>
      <c r="I90" s="700">
        <f t="shared" si="16"/>
        <v>0</v>
      </c>
      <c r="J90" s="700">
        <f>J88+J81</f>
        <v>0</v>
      </c>
      <c r="K90" s="700">
        <f>K88+K81</f>
        <v>0</v>
      </c>
      <c r="L90" s="700">
        <f>L88+L81</f>
        <v>0</v>
      </c>
      <c r="M90" s="700">
        <f>M88+M81</f>
        <v>0</v>
      </c>
    </row>
    <row r="92" spans="1:13" x14ac:dyDescent="0.25">
      <c r="D92" s="673"/>
    </row>
    <row r="94" spans="1:13" x14ac:dyDescent="0.25">
      <c r="J94" s="673"/>
    </row>
  </sheetData>
  <sheetProtection password="CDAC" sheet="1" objects="1" scenarios="1" insertRows="0" deleteRows="0"/>
  <mergeCells count="3">
    <mergeCell ref="A1:M1"/>
    <mergeCell ref="A2:M2"/>
    <mergeCell ref="A3:M3"/>
  </mergeCells>
  <pageMargins left="0.7" right="0.7" top="0.25" bottom="0.25" header="0.3" footer="0.3"/>
  <pageSetup scale="78"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6"/>
    <pageSetUpPr fitToPage="1"/>
  </sheetPr>
  <dimension ref="A1:S69"/>
  <sheetViews>
    <sheetView workbookViewId="0">
      <pane ySplit="5" topLeftCell="A6" activePane="bottomLeft" state="frozen"/>
      <selection pane="bottomLeft" activeCell="G1" sqref="G1"/>
    </sheetView>
  </sheetViews>
  <sheetFormatPr defaultRowHeight="13.8" x14ac:dyDescent="0.25"/>
  <cols>
    <col min="1" max="1" width="6.6640625" style="584" customWidth="1"/>
    <col min="2" max="2" width="8.6640625" style="584"/>
    <col min="3" max="3" width="14.6640625" style="584" customWidth="1"/>
    <col min="4" max="4" width="9.6640625" style="584" customWidth="1"/>
    <col min="5" max="5" width="11" style="584" bestFit="1" customWidth="1"/>
    <col min="6" max="6" width="11.33203125" style="584" customWidth="1"/>
    <col min="7" max="7" width="8.6640625" style="584"/>
    <col min="8" max="8" width="12" style="584" customWidth="1"/>
    <col min="9" max="9" width="12.33203125" style="584" customWidth="1"/>
    <col min="10" max="10" width="12" style="584" customWidth="1"/>
    <col min="11" max="11" width="13.33203125" style="584" customWidth="1"/>
    <col min="12" max="12" width="11.33203125" style="584" customWidth="1"/>
    <col min="13" max="17" width="10.6640625" style="584" customWidth="1"/>
    <col min="18" max="18" width="11.6640625" style="584" customWidth="1"/>
    <col min="19" max="19" width="32.33203125" style="584" customWidth="1"/>
    <col min="20" max="258" width="8.6640625" style="584"/>
    <col min="259" max="259" width="6.6640625" style="584" customWidth="1"/>
    <col min="260" max="260" width="8.6640625" style="584"/>
    <col min="261" max="261" width="14.6640625" style="584" customWidth="1"/>
    <col min="262" max="262" width="5.6640625" style="584" customWidth="1"/>
    <col min="263" max="263" width="6.6640625" style="584" customWidth="1"/>
    <col min="264" max="264" width="9.6640625" style="584" customWidth="1"/>
    <col min="265" max="265" width="9.33203125" style="584" bestFit="1" customWidth="1"/>
    <col min="266" max="267" width="8.6640625" style="584"/>
    <col min="268" max="268" width="9.33203125" style="584" bestFit="1" customWidth="1"/>
    <col min="269" max="269" width="10.6640625" style="584" customWidth="1"/>
    <col min="270" max="272" width="8.6640625" style="584"/>
    <col min="273" max="273" width="10.6640625" style="584" customWidth="1"/>
    <col min="274" max="274" width="14.6640625" style="584" customWidth="1"/>
    <col min="275" max="275" width="19.44140625" style="584" customWidth="1"/>
    <col min="276" max="514" width="8.6640625" style="584"/>
    <col min="515" max="515" width="6.6640625" style="584" customWidth="1"/>
    <col min="516" max="516" width="8.6640625" style="584"/>
    <col min="517" max="517" width="14.6640625" style="584" customWidth="1"/>
    <col min="518" max="518" width="5.6640625" style="584" customWidth="1"/>
    <col min="519" max="519" width="6.6640625" style="584" customWidth="1"/>
    <col min="520" max="520" width="9.6640625" style="584" customWidth="1"/>
    <col min="521" max="521" width="9.33203125" style="584" bestFit="1" customWidth="1"/>
    <col min="522" max="523" width="8.6640625" style="584"/>
    <col min="524" max="524" width="9.33203125" style="584" bestFit="1" customWidth="1"/>
    <col min="525" max="525" width="10.6640625" style="584" customWidth="1"/>
    <col min="526" max="528" width="8.6640625" style="584"/>
    <col min="529" max="529" width="10.6640625" style="584" customWidth="1"/>
    <col min="530" max="530" width="14.6640625" style="584" customWidth="1"/>
    <col min="531" max="531" width="19.44140625" style="584" customWidth="1"/>
    <col min="532" max="770" width="8.6640625" style="584"/>
    <col min="771" max="771" width="6.6640625" style="584" customWidth="1"/>
    <col min="772" max="772" width="8.6640625" style="584"/>
    <col min="773" max="773" width="14.6640625" style="584" customWidth="1"/>
    <col min="774" max="774" width="5.6640625" style="584" customWidth="1"/>
    <col min="775" max="775" width="6.6640625" style="584" customWidth="1"/>
    <col min="776" max="776" width="9.6640625" style="584" customWidth="1"/>
    <col min="777" max="777" width="9.33203125" style="584" bestFit="1" customWidth="1"/>
    <col min="778" max="779" width="8.6640625" style="584"/>
    <col min="780" max="780" width="9.33203125" style="584" bestFit="1" customWidth="1"/>
    <col min="781" max="781" width="10.6640625" style="584" customWidth="1"/>
    <col min="782" max="784" width="8.6640625" style="584"/>
    <col min="785" max="785" width="10.6640625" style="584" customWidth="1"/>
    <col min="786" max="786" width="14.6640625" style="584" customWidth="1"/>
    <col min="787" max="787" width="19.44140625" style="584" customWidth="1"/>
    <col min="788" max="1026" width="8.6640625" style="584"/>
    <col min="1027" max="1027" width="6.6640625" style="584" customWidth="1"/>
    <col min="1028" max="1028" width="8.6640625" style="584"/>
    <col min="1029" max="1029" width="14.6640625" style="584" customWidth="1"/>
    <col min="1030" max="1030" width="5.6640625" style="584" customWidth="1"/>
    <col min="1031" max="1031" width="6.6640625" style="584" customWidth="1"/>
    <col min="1032" max="1032" width="9.6640625" style="584" customWidth="1"/>
    <col min="1033" max="1033" width="9.33203125" style="584" bestFit="1" customWidth="1"/>
    <col min="1034" max="1035" width="8.6640625" style="584"/>
    <col min="1036" max="1036" width="9.33203125" style="584" bestFit="1" customWidth="1"/>
    <col min="1037" max="1037" width="10.6640625" style="584" customWidth="1"/>
    <col min="1038" max="1040" width="8.6640625" style="584"/>
    <col min="1041" max="1041" width="10.6640625" style="584" customWidth="1"/>
    <col min="1042" max="1042" width="14.6640625" style="584" customWidth="1"/>
    <col min="1043" max="1043" width="19.44140625" style="584" customWidth="1"/>
    <col min="1044" max="1282" width="8.6640625" style="584"/>
    <col min="1283" max="1283" width="6.6640625" style="584" customWidth="1"/>
    <col min="1284" max="1284" width="8.6640625" style="584"/>
    <col min="1285" max="1285" width="14.6640625" style="584" customWidth="1"/>
    <col min="1286" max="1286" width="5.6640625" style="584" customWidth="1"/>
    <col min="1287" max="1287" width="6.6640625" style="584" customWidth="1"/>
    <col min="1288" max="1288" width="9.6640625" style="584" customWidth="1"/>
    <col min="1289" max="1289" width="9.33203125" style="584" bestFit="1" customWidth="1"/>
    <col min="1290" max="1291" width="8.6640625" style="584"/>
    <col min="1292" max="1292" width="9.33203125" style="584" bestFit="1" customWidth="1"/>
    <col min="1293" max="1293" width="10.6640625" style="584" customWidth="1"/>
    <col min="1294" max="1296" width="8.6640625" style="584"/>
    <col min="1297" max="1297" width="10.6640625" style="584" customWidth="1"/>
    <col min="1298" max="1298" width="14.6640625" style="584" customWidth="1"/>
    <col min="1299" max="1299" width="19.44140625" style="584" customWidth="1"/>
    <col min="1300" max="1538" width="8.6640625" style="584"/>
    <col min="1539" max="1539" width="6.6640625" style="584" customWidth="1"/>
    <col min="1540" max="1540" width="8.6640625" style="584"/>
    <col min="1541" max="1541" width="14.6640625" style="584" customWidth="1"/>
    <col min="1542" max="1542" width="5.6640625" style="584" customWidth="1"/>
    <col min="1543" max="1543" width="6.6640625" style="584" customWidth="1"/>
    <col min="1544" max="1544" width="9.6640625" style="584" customWidth="1"/>
    <col min="1545" max="1545" width="9.33203125" style="584" bestFit="1" customWidth="1"/>
    <col min="1546" max="1547" width="8.6640625" style="584"/>
    <col min="1548" max="1548" width="9.33203125" style="584" bestFit="1" customWidth="1"/>
    <col min="1549" max="1549" width="10.6640625" style="584" customWidth="1"/>
    <col min="1550" max="1552" width="8.6640625" style="584"/>
    <col min="1553" max="1553" width="10.6640625" style="584" customWidth="1"/>
    <col min="1554" max="1554" width="14.6640625" style="584" customWidth="1"/>
    <col min="1555" max="1555" width="19.44140625" style="584" customWidth="1"/>
    <col min="1556" max="1794" width="8.6640625" style="584"/>
    <col min="1795" max="1795" width="6.6640625" style="584" customWidth="1"/>
    <col min="1796" max="1796" width="8.6640625" style="584"/>
    <col min="1797" max="1797" width="14.6640625" style="584" customWidth="1"/>
    <col min="1798" max="1798" width="5.6640625" style="584" customWidth="1"/>
    <col min="1799" max="1799" width="6.6640625" style="584" customWidth="1"/>
    <col min="1800" max="1800" width="9.6640625" style="584" customWidth="1"/>
    <col min="1801" max="1801" width="9.33203125" style="584" bestFit="1" customWidth="1"/>
    <col min="1802" max="1803" width="8.6640625" style="584"/>
    <col min="1804" max="1804" width="9.33203125" style="584" bestFit="1" customWidth="1"/>
    <col min="1805" max="1805" width="10.6640625" style="584" customWidth="1"/>
    <col min="1806" max="1808" width="8.6640625" style="584"/>
    <col min="1809" max="1809" width="10.6640625" style="584" customWidth="1"/>
    <col min="1810" max="1810" width="14.6640625" style="584" customWidth="1"/>
    <col min="1811" max="1811" width="19.44140625" style="584" customWidth="1"/>
    <col min="1812" max="2050" width="8.6640625" style="584"/>
    <col min="2051" max="2051" width="6.6640625" style="584" customWidth="1"/>
    <col min="2052" max="2052" width="8.6640625" style="584"/>
    <col min="2053" max="2053" width="14.6640625" style="584" customWidth="1"/>
    <col min="2054" max="2054" width="5.6640625" style="584" customWidth="1"/>
    <col min="2055" max="2055" width="6.6640625" style="584" customWidth="1"/>
    <col min="2056" max="2056" width="9.6640625" style="584" customWidth="1"/>
    <col min="2057" max="2057" width="9.33203125" style="584" bestFit="1" customWidth="1"/>
    <col min="2058" max="2059" width="8.6640625" style="584"/>
    <col min="2060" max="2060" width="9.33203125" style="584" bestFit="1" customWidth="1"/>
    <col min="2061" max="2061" width="10.6640625" style="584" customWidth="1"/>
    <col min="2062" max="2064" width="8.6640625" style="584"/>
    <col min="2065" max="2065" width="10.6640625" style="584" customWidth="1"/>
    <col min="2066" max="2066" width="14.6640625" style="584" customWidth="1"/>
    <col min="2067" max="2067" width="19.44140625" style="584" customWidth="1"/>
    <col min="2068" max="2306" width="8.6640625" style="584"/>
    <col min="2307" max="2307" width="6.6640625" style="584" customWidth="1"/>
    <col min="2308" max="2308" width="8.6640625" style="584"/>
    <col min="2309" max="2309" width="14.6640625" style="584" customWidth="1"/>
    <col min="2310" max="2310" width="5.6640625" style="584" customWidth="1"/>
    <col min="2311" max="2311" width="6.6640625" style="584" customWidth="1"/>
    <col min="2312" max="2312" width="9.6640625" style="584" customWidth="1"/>
    <col min="2313" max="2313" width="9.33203125" style="584" bestFit="1" customWidth="1"/>
    <col min="2314" max="2315" width="8.6640625" style="584"/>
    <col min="2316" max="2316" width="9.33203125" style="584" bestFit="1" customWidth="1"/>
    <col min="2317" max="2317" width="10.6640625" style="584" customWidth="1"/>
    <col min="2318" max="2320" width="8.6640625" style="584"/>
    <col min="2321" max="2321" width="10.6640625" style="584" customWidth="1"/>
    <col min="2322" max="2322" width="14.6640625" style="584" customWidth="1"/>
    <col min="2323" max="2323" width="19.44140625" style="584" customWidth="1"/>
    <col min="2324" max="2562" width="8.6640625" style="584"/>
    <col min="2563" max="2563" width="6.6640625" style="584" customWidth="1"/>
    <col min="2564" max="2564" width="8.6640625" style="584"/>
    <col min="2565" max="2565" width="14.6640625" style="584" customWidth="1"/>
    <col min="2566" max="2566" width="5.6640625" style="584" customWidth="1"/>
    <col min="2567" max="2567" width="6.6640625" style="584" customWidth="1"/>
    <col min="2568" max="2568" width="9.6640625" style="584" customWidth="1"/>
    <col min="2569" max="2569" width="9.33203125" style="584" bestFit="1" customWidth="1"/>
    <col min="2570" max="2571" width="8.6640625" style="584"/>
    <col min="2572" max="2572" width="9.33203125" style="584" bestFit="1" customWidth="1"/>
    <col min="2573" max="2573" width="10.6640625" style="584" customWidth="1"/>
    <col min="2574" max="2576" width="8.6640625" style="584"/>
    <col min="2577" max="2577" width="10.6640625" style="584" customWidth="1"/>
    <col min="2578" max="2578" width="14.6640625" style="584" customWidth="1"/>
    <col min="2579" max="2579" width="19.44140625" style="584" customWidth="1"/>
    <col min="2580" max="2818" width="8.6640625" style="584"/>
    <col min="2819" max="2819" width="6.6640625" style="584" customWidth="1"/>
    <col min="2820" max="2820" width="8.6640625" style="584"/>
    <col min="2821" max="2821" width="14.6640625" style="584" customWidth="1"/>
    <col min="2822" max="2822" width="5.6640625" style="584" customWidth="1"/>
    <col min="2823" max="2823" width="6.6640625" style="584" customWidth="1"/>
    <col min="2824" max="2824" width="9.6640625" style="584" customWidth="1"/>
    <col min="2825" max="2825" width="9.33203125" style="584" bestFit="1" customWidth="1"/>
    <col min="2826" max="2827" width="8.6640625" style="584"/>
    <col min="2828" max="2828" width="9.33203125" style="584" bestFit="1" customWidth="1"/>
    <col min="2829" max="2829" width="10.6640625" style="584" customWidth="1"/>
    <col min="2830" max="2832" width="8.6640625" style="584"/>
    <col min="2833" max="2833" width="10.6640625" style="584" customWidth="1"/>
    <col min="2834" max="2834" width="14.6640625" style="584" customWidth="1"/>
    <col min="2835" max="2835" width="19.44140625" style="584" customWidth="1"/>
    <col min="2836" max="3074" width="8.6640625" style="584"/>
    <col min="3075" max="3075" width="6.6640625" style="584" customWidth="1"/>
    <col min="3076" max="3076" width="8.6640625" style="584"/>
    <col min="3077" max="3077" width="14.6640625" style="584" customWidth="1"/>
    <col min="3078" max="3078" width="5.6640625" style="584" customWidth="1"/>
    <col min="3079" max="3079" width="6.6640625" style="584" customWidth="1"/>
    <col min="3080" max="3080" width="9.6640625" style="584" customWidth="1"/>
    <col min="3081" max="3081" width="9.33203125" style="584" bestFit="1" customWidth="1"/>
    <col min="3082" max="3083" width="8.6640625" style="584"/>
    <col min="3084" max="3084" width="9.33203125" style="584" bestFit="1" customWidth="1"/>
    <col min="3085" max="3085" width="10.6640625" style="584" customWidth="1"/>
    <col min="3086" max="3088" width="8.6640625" style="584"/>
    <col min="3089" max="3089" width="10.6640625" style="584" customWidth="1"/>
    <col min="3090" max="3090" width="14.6640625" style="584" customWidth="1"/>
    <col min="3091" max="3091" width="19.44140625" style="584" customWidth="1"/>
    <col min="3092" max="3330" width="8.6640625" style="584"/>
    <col min="3331" max="3331" width="6.6640625" style="584" customWidth="1"/>
    <col min="3332" max="3332" width="8.6640625" style="584"/>
    <col min="3333" max="3333" width="14.6640625" style="584" customWidth="1"/>
    <col min="3334" max="3334" width="5.6640625" style="584" customWidth="1"/>
    <col min="3335" max="3335" width="6.6640625" style="584" customWidth="1"/>
    <col min="3336" max="3336" width="9.6640625" style="584" customWidth="1"/>
    <col min="3337" max="3337" width="9.33203125" style="584" bestFit="1" customWidth="1"/>
    <col min="3338" max="3339" width="8.6640625" style="584"/>
    <col min="3340" max="3340" width="9.33203125" style="584" bestFit="1" customWidth="1"/>
    <col min="3341" max="3341" width="10.6640625" style="584" customWidth="1"/>
    <col min="3342" max="3344" width="8.6640625" style="584"/>
    <col min="3345" max="3345" width="10.6640625" style="584" customWidth="1"/>
    <col min="3346" max="3346" width="14.6640625" style="584" customWidth="1"/>
    <col min="3347" max="3347" width="19.44140625" style="584" customWidth="1"/>
    <col min="3348" max="3586" width="8.6640625" style="584"/>
    <col min="3587" max="3587" width="6.6640625" style="584" customWidth="1"/>
    <col min="3588" max="3588" width="8.6640625" style="584"/>
    <col min="3589" max="3589" width="14.6640625" style="584" customWidth="1"/>
    <col min="3590" max="3590" width="5.6640625" style="584" customWidth="1"/>
    <col min="3591" max="3591" width="6.6640625" style="584" customWidth="1"/>
    <col min="3592" max="3592" width="9.6640625" style="584" customWidth="1"/>
    <col min="3593" max="3593" width="9.33203125" style="584" bestFit="1" customWidth="1"/>
    <col min="3594" max="3595" width="8.6640625" style="584"/>
    <col min="3596" max="3596" width="9.33203125" style="584" bestFit="1" customWidth="1"/>
    <col min="3597" max="3597" width="10.6640625" style="584" customWidth="1"/>
    <col min="3598" max="3600" width="8.6640625" style="584"/>
    <col min="3601" max="3601" width="10.6640625" style="584" customWidth="1"/>
    <col min="3602" max="3602" width="14.6640625" style="584" customWidth="1"/>
    <col min="3603" max="3603" width="19.44140625" style="584" customWidth="1"/>
    <col min="3604" max="3842" width="8.6640625" style="584"/>
    <col min="3843" max="3843" width="6.6640625" style="584" customWidth="1"/>
    <col min="3844" max="3844" width="8.6640625" style="584"/>
    <col min="3845" max="3845" width="14.6640625" style="584" customWidth="1"/>
    <col min="3846" max="3846" width="5.6640625" style="584" customWidth="1"/>
    <col min="3847" max="3847" width="6.6640625" style="584" customWidth="1"/>
    <col min="3848" max="3848" width="9.6640625" style="584" customWidth="1"/>
    <col min="3849" max="3849" width="9.33203125" style="584" bestFit="1" customWidth="1"/>
    <col min="3850" max="3851" width="8.6640625" style="584"/>
    <col min="3852" max="3852" width="9.33203125" style="584" bestFit="1" customWidth="1"/>
    <col min="3853" max="3853" width="10.6640625" style="584" customWidth="1"/>
    <col min="3854" max="3856" width="8.6640625" style="584"/>
    <col min="3857" max="3857" width="10.6640625" style="584" customWidth="1"/>
    <col min="3858" max="3858" width="14.6640625" style="584" customWidth="1"/>
    <col min="3859" max="3859" width="19.44140625" style="584" customWidth="1"/>
    <col min="3860" max="4098" width="8.6640625" style="584"/>
    <col min="4099" max="4099" width="6.6640625" style="584" customWidth="1"/>
    <col min="4100" max="4100" width="8.6640625" style="584"/>
    <col min="4101" max="4101" width="14.6640625" style="584" customWidth="1"/>
    <col min="4102" max="4102" width="5.6640625" style="584" customWidth="1"/>
    <col min="4103" max="4103" width="6.6640625" style="584" customWidth="1"/>
    <col min="4104" max="4104" width="9.6640625" style="584" customWidth="1"/>
    <col min="4105" max="4105" width="9.33203125" style="584" bestFit="1" customWidth="1"/>
    <col min="4106" max="4107" width="8.6640625" style="584"/>
    <col min="4108" max="4108" width="9.33203125" style="584" bestFit="1" customWidth="1"/>
    <col min="4109" max="4109" width="10.6640625" style="584" customWidth="1"/>
    <col min="4110" max="4112" width="8.6640625" style="584"/>
    <col min="4113" max="4113" width="10.6640625" style="584" customWidth="1"/>
    <col min="4114" max="4114" width="14.6640625" style="584" customWidth="1"/>
    <col min="4115" max="4115" width="19.44140625" style="584" customWidth="1"/>
    <col min="4116" max="4354" width="8.6640625" style="584"/>
    <col min="4355" max="4355" width="6.6640625" style="584" customWidth="1"/>
    <col min="4356" max="4356" width="8.6640625" style="584"/>
    <col min="4357" max="4357" width="14.6640625" style="584" customWidth="1"/>
    <col min="4358" max="4358" width="5.6640625" style="584" customWidth="1"/>
    <col min="4359" max="4359" width="6.6640625" style="584" customWidth="1"/>
    <col min="4360" max="4360" width="9.6640625" style="584" customWidth="1"/>
    <col min="4361" max="4361" width="9.33203125" style="584" bestFit="1" customWidth="1"/>
    <col min="4362" max="4363" width="8.6640625" style="584"/>
    <col min="4364" max="4364" width="9.33203125" style="584" bestFit="1" customWidth="1"/>
    <col min="4365" max="4365" width="10.6640625" style="584" customWidth="1"/>
    <col min="4366" max="4368" width="8.6640625" style="584"/>
    <col min="4369" max="4369" width="10.6640625" style="584" customWidth="1"/>
    <col min="4370" max="4370" width="14.6640625" style="584" customWidth="1"/>
    <col min="4371" max="4371" width="19.44140625" style="584" customWidth="1"/>
    <col min="4372" max="4610" width="8.6640625" style="584"/>
    <col min="4611" max="4611" width="6.6640625" style="584" customWidth="1"/>
    <col min="4612" max="4612" width="8.6640625" style="584"/>
    <col min="4613" max="4613" width="14.6640625" style="584" customWidth="1"/>
    <col min="4614" max="4614" width="5.6640625" style="584" customWidth="1"/>
    <col min="4615" max="4615" width="6.6640625" style="584" customWidth="1"/>
    <col min="4616" max="4616" width="9.6640625" style="584" customWidth="1"/>
    <col min="4617" max="4617" width="9.33203125" style="584" bestFit="1" customWidth="1"/>
    <col min="4618" max="4619" width="8.6640625" style="584"/>
    <col min="4620" max="4620" width="9.33203125" style="584" bestFit="1" customWidth="1"/>
    <col min="4621" max="4621" width="10.6640625" style="584" customWidth="1"/>
    <col min="4622" max="4624" width="8.6640625" style="584"/>
    <col min="4625" max="4625" width="10.6640625" style="584" customWidth="1"/>
    <col min="4626" max="4626" width="14.6640625" style="584" customWidth="1"/>
    <col min="4627" max="4627" width="19.44140625" style="584" customWidth="1"/>
    <col min="4628" max="4866" width="8.6640625" style="584"/>
    <col min="4867" max="4867" width="6.6640625" style="584" customWidth="1"/>
    <col min="4868" max="4868" width="8.6640625" style="584"/>
    <col min="4869" max="4869" width="14.6640625" style="584" customWidth="1"/>
    <col min="4870" max="4870" width="5.6640625" style="584" customWidth="1"/>
    <col min="4871" max="4871" width="6.6640625" style="584" customWidth="1"/>
    <col min="4872" max="4872" width="9.6640625" style="584" customWidth="1"/>
    <col min="4873" max="4873" width="9.33203125" style="584" bestFit="1" customWidth="1"/>
    <col min="4874" max="4875" width="8.6640625" style="584"/>
    <col min="4876" max="4876" width="9.33203125" style="584" bestFit="1" customWidth="1"/>
    <col min="4877" max="4877" width="10.6640625" style="584" customWidth="1"/>
    <col min="4878" max="4880" width="8.6640625" style="584"/>
    <col min="4881" max="4881" width="10.6640625" style="584" customWidth="1"/>
    <col min="4882" max="4882" width="14.6640625" style="584" customWidth="1"/>
    <col min="4883" max="4883" width="19.44140625" style="584" customWidth="1"/>
    <col min="4884" max="5122" width="8.6640625" style="584"/>
    <col min="5123" max="5123" width="6.6640625" style="584" customWidth="1"/>
    <col min="5124" max="5124" width="8.6640625" style="584"/>
    <col min="5125" max="5125" width="14.6640625" style="584" customWidth="1"/>
    <col min="5126" max="5126" width="5.6640625" style="584" customWidth="1"/>
    <col min="5127" max="5127" width="6.6640625" style="584" customWidth="1"/>
    <col min="5128" max="5128" width="9.6640625" style="584" customWidth="1"/>
    <col min="5129" max="5129" width="9.33203125" style="584" bestFit="1" customWidth="1"/>
    <col min="5130" max="5131" width="8.6640625" style="584"/>
    <col min="5132" max="5132" width="9.33203125" style="584" bestFit="1" customWidth="1"/>
    <col min="5133" max="5133" width="10.6640625" style="584" customWidth="1"/>
    <col min="5134" max="5136" width="8.6640625" style="584"/>
    <col min="5137" max="5137" width="10.6640625" style="584" customWidth="1"/>
    <col min="5138" max="5138" width="14.6640625" style="584" customWidth="1"/>
    <col min="5139" max="5139" width="19.44140625" style="584" customWidth="1"/>
    <col min="5140" max="5378" width="8.6640625" style="584"/>
    <col min="5379" max="5379" width="6.6640625" style="584" customWidth="1"/>
    <col min="5380" max="5380" width="8.6640625" style="584"/>
    <col min="5381" max="5381" width="14.6640625" style="584" customWidth="1"/>
    <col min="5382" max="5382" width="5.6640625" style="584" customWidth="1"/>
    <col min="5383" max="5383" width="6.6640625" style="584" customWidth="1"/>
    <col min="5384" max="5384" width="9.6640625" style="584" customWidth="1"/>
    <col min="5385" max="5385" width="9.33203125" style="584" bestFit="1" customWidth="1"/>
    <col min="5386" max="5387" width="8.6640625" style="584"/>
    <col min="5388" max="5388" width="9.33203125" style="584" bestFit="1" customWidth="1"/>
    <col min="5389" max="5389" width="10.6640625" style="584" customWidth="1"/>
    <col min="5390" max="5392" width="8.6640625" style="584"/>
    <col min="5393" max="5393" width="10.6640625" style="584" customWidth="1"/>
    <col min="5394" max="5394" width="14.6640625" style="584" customWidth="1"/>
    <col min="5395" max="5395" width="19.44140625" style="584" customWidth="1"/>
    <col min="5396" max="5634" width="8.6640625" style="584"/>
    <col min="5635" max="5635" width="6.6640625" style="584" customWidth="1"/>
    <col min="5636" max="5636" width="8.6640625" style="584"/>
    <col min="5637" max="5637" width="14.6640625" style="584" customWidth="1"/>
    <col min="5638" max="5638" width="5.6640625" style="584" customWidth="1"/>
    <col min="5639" max="5639" width="6.6640625" style="584" customWidth="1"/>
    <col min="5640" max="5640" width="9.6640625" style="584" customWidth="1"/>
    <col min="5641" max="5641" width="9.33203125" style="584" bestFit="1" customWidth="1"/>
    <col min="5642" max="5643" width="8.6640625" style="584"/>
    <col min="5644" max="5644" width="9.33203125" style="584" bestFit="1" customWidth="1"/>
    <col min="5645" max="5645" width="10.6640625" style="584" customWidth="1"/>
    <col min="5646" max="5648" width="8.6640625" style="584"/>
    <col min="5649" max="5649" width="10.6640625" style="584" customWidth="1"/>
    <col min="5650" max="5650" width="14.6640625" style="584" customWidth="1"/>
    <col min="5651" max="5651" width="19.44140625" style="584" customWidth="1"/>
    <col min="5652" max="5890" width="8.6640625" style="584"/>
    <col min="5891" max="5891" width="6.6640625" style="584" customWidth="1"/>
    <col min="5892" max="5892" width="8.6640625" style="584"/>
    <col min="5893" max="5893" width="14.6640625" style="584" customWidth="1"/>
    <col min="5894" max="5894" width="5.6640625" style="584" customWidth="1"/>
    <col min="5895" max="5895" width="6.6640625" style="584" customWidth="1"/>
    <col min="5896" max="5896" width="9.6640625" style="584" customWidth="1"/>
    <col min="5897" max="5897" width="9.33203125" style="584" bestFit="1" customWidth="1"/>
    <col min="5898" max="5899" width="8.6640625" style="584"/>
    <col min="5900" max="5900" width="9.33203125" style="584" bestFit="1" customWidth="1"/>
    <col min="5901" max="5901" width="10.6640625" style="584" customWidth="1"/>
    <col min="5902" max="5904" width="8.6640625" style="584"/>
    <col min="5905" max="5905" width="10.6640625" style="584" customWidth="1"/>
    <col min="5906" max="5906" width="14.6640625" style="584" customWidth="1"/>
    <col min="5907" max="5907" width="19.44140625" style="584" customWidth="1"/>
    <col min="5908" max="6146" width="8.6640625" style="584"/>
    <col min="6147" max="6147" width="6.6640625" style="584" customWidth="1"/>
    <col min="6148" max="6148" width="8.6640625" style="584"/>
    <col min="6149" max="6149" width="14.6640625" style="584" customWidth="1"/>
    <col min="6150" max="6150" width="5.6640625" style="584" customWidth="1"/>
    <col min="6151" max="6151" width="6.6640625" style="584" customWidth="1"/>
    <col min="6152" max="6152" width="9.6640625" style="584" customWidth="1"/>
    <col min="6153" max="6153" width="9.33203125" style="584" bestFit="1" customWidth="1"/>
    <col min="6154" max="6155" width="8.6640625" style="584"/>
    <col min="6156" max="6156" width="9.33203125" style="584" bestFit="1" customWidth="1"/>
    <col min="6157" max="6157" width="10.6640625" style="584" customWidth="1"/>
    <col min="6158" max="6160" width="8.6640625" style="584"/>
    <col min="6161" max="6161" width="10.6640625" style="584" customWidth="1"/>
    <col min="6162" max="6162" width="14.6640625" style="584" customWidth="1"/>
    <col min="6163" max="6163" width="19.44140625" style="584" customWidth="1"/>
    <col min="6164" max="6402" width="8.6640625" style="584"/>
    <col min="6403" max="6403" width="6.6640625" style="584" customWidth="1"/>
    <col min="6404" max="6404" width="8.6640625" style="584"/>
    <col min="6405" max="6405" width="14.6640625" style="584" customWidth="1"/>
    <col min="6406" max="6406" width="5.6640625" style="584" customWidth="1"/>
    <col min="6407" max="6407" width="6.6640625" style="584" customWidth="1"/>
    <col min="6408" max="6408" width="9.6640625" style="584" customWidth="1"/>
    <col min="6409" max="6409" width="9.33203125" style="584" bestFit="1" customWidth="1"/>
    <col min="6410" max="6411" width="8.6640625" style="584"/>
    <col min="6412" max="6412" width="9.33203125" style="584" bestFit="1" customWidth="1"/>
    <col min="6413" max="6413" width="10.6640625" style="584" customWidth="1"/>
    <col min="6414" max="6416" width="8.6640625" style="584"/>
    <col min="6417" max="6417" width="10.6640625" style="584" customWidth="1"/>
    <col min="6418" max="6418" width="14.6640625" style="584" customWidth="1"/>
    <col min="6419" max="6419" width="19.44140625" style="584" customWidth="1"/>
    <col min="6420" max="6658" width="8.6640625" style="584"/>
    <col min="6659" max="6659" width="6.6640625" style="584" customWidth="1"/>
    <col min="6660" max="6660" width="8.6640625" style="584"/>
    <col min="6661" max="6661" width="14.6640625" style="584" customWidth="1"/>
    <col min="6662" max="6662" width="5.6640625" style="584" customWidth="1"/>
    <col min="6663" max="6663" width="6.6640625" style="584" customWidth="1"/>
    <col min="6664" max="6664" width="9.6640625" style="584" customWidth="1"/>
    <col min="6665" max="6665" width="9.33203125" style="584" bestFit="1" customWidth="1"/>
    <col min="6666" max="6667" width="8.6640625" style="584"/>
    <col min="6668" max="6668" width="9.33203125" style="584" bestFit="1" customWidth="1"/>
    <col min="6669" max="6669" width="10.6640625" style="584" customWidth="1"/>
    <col min="6670" max="6672" width="8.6640625" style="584"/>
    <col min="6673" max="6673" width="10.6640625" style="584" customWidth="1"/>
    <col min="6674" max="6674" width="14.6640625" style="584" customWidth="1"/>
    <col min="6675" max="6675" width="19.44140625" style="584" customWidth="1"/>
    <col min="6676" max="6914" width="8.6640625" style="584"/>
    <col min="6915" max="6915" width="6.6640625" style="584" customWidth="1"/>
    <col min="6916" max="6916" width="8.6640625" style="584"/>
    <col min="6917" max="6917" width="14.6640625" style="584" customWidth="1"/>
    <col min="6918" max="6918" width="5.6640625" style="584" customWidth="1"/>
    <col min="6919" max="6919" width="6.6640625" style="584" customWidth="1"/>
    <col min="6920" max="6920" width="9.6640625" style="584" customWidth="1"/>
    <col min="6921" max="6921" width="9.33203125" style="584" bestFit="1" customWidth="1"/>
    <col min="6922" max="6923" width="8.6640625" style="584"/>
    <col min="6924" max="6924" width="9.33203125" style="584" bestFit="1" customWidth="1"/>
    <col min="6925" max="6925" width="10.6640625" style="584" customWidth="1"/>
    <col min="6926" max="6928" width="8.6640625" style="584"/>
    <col min="6929" max="6929" width="10.6640625" style="584" customWidth="1"/>
    <col min="6930" max="6930" width="14.6640625" style="584" customWidth="1"/>
    <col min="6931" max="6931" width="19.44140625" style="584" customWidth="1"/>
    <col min="6932" max="7170" width="8.6640625" style="584"/>
    <col min="7171" max="7171" width="6.6640625" style="584" customWidth="1"/>
    <col min="7172" max="7172" width="8.6640625" style="584"/>
    <col min="7173" max="7173" width="14.6640625" style="584" customWidth="1"/>
    <col min="7174" max="7174" width="5.6640625" style="584" customWidth="1"/>
    <col min="7175" max="7175" width="6.6640625" style="584" customWidth="1"/>
    <col min="7176" max="7176" width="9.6640625" style="584" customWidth="1"/>
    <col min="7177" max="7177" width="9.33203125" style="584" bestFit="1" customWidth="1"/>
    <col min="7178" max="7179" width="8.6640625" style="584"/>
    <col min="7180" max="7180" width="9.33203125" style="584" bestFit="1" customWidth="1"/>
    <col min="7181" max="7181" width="10.6640625" style="584" customWidth="1"/>
    <col min="7182" max="7184" width="8.6640625" style="584"/>
    <col min="7185" max="7185" width="10.6640625" style="584" customWidth="1"/>
    <col min="7186" max="7186" width="14.6640625" style="584" customWidth="1"/>
    <col min="7187" max="7187" width="19.44140625" style="584" customWidth="1"/>
    <col min="7188" max="7426" width="8.6640625" style="584"/>
    <col min="7427" max="7427" width="6.6640625" style="584" customWidth="1"/>
    <col min="7428" max="7428" width="8.6640625" style="584"/>
    <col min="7429" max="7429" width="14.6640625" style="584" customWidth="1"/>
    <col min="7430" max="7430" width="5.6640625" style="584" customWidth="1"/>
    <col min="7431" max="7431" width="6.6640625" style="584" customWidth="1"/>
    <col min="7432" max="7432" width="9.6640625" style="584" customWidth="1"/>
    <col min="7433" max="7433" width="9.33203125" style="584" bestFit="1" customWidth="1"/>
    <col min="7434" max="7435" width="8.6640625" style="584"/>
    <col min="7436" max="7436" width="9.33203125" style="584" bestFit="1" customWidth="1"/>
    <col min="7437" max="7437" width="10.6640625" style="584" customWidth="1"/>
    <col min="7438" max="7440" width="8.6640625" style="584"/>
    <col min="7441" max="7441" width="10.6640625" style="584" customWidth="1"/>
    <col min="7442" max="7442" width="14.6640625" style="584" customWidth="1"/>
    <col min="7443" max="7443" width="19.44140625" style="584" customWidth="1"/>
    <col min="7444" max="7682" width="8.6640625" style="584"/>
    <col min="7683" max="7683" width="6.6640625" style="584" customWidth="1"/>
    <col min="7684" max="7684" width="8.6640625" style="584"/>
    <col min="7685" max="7685" width="14.6640625" style="584" customWidth="1"/>
    <col min="7686" max="7686" width="5.6640625" style="584" customWidth="1"/>
    <col min="7687" max="7687" width="6.6640625" style="584" customWidth="1"/>
    <col min="7688" max="7688" width="9.6640625" style="584" customWidth="1"/>
    <col min="7689" max="7689" width="9.33203125" style="584" bestFit="1" customWidth="1"/>
    <col min="7690" max="7691" width="8.6640625" style="584"/>
    <col min="7692" max="7692" width="9.33203125" style="584" bestFit="1" customWidth="1"/>
    <col min="7693" max="7693" width="10.6640625" style="584" customWidth="1"/>
    <col min="7694" max="7696" width="8.6640625" style="584"/>
    <col min="7697" max="7697" width="10.6640625" style="584" customWidth="1"/>
    <col min="7698" max="7698" width="14.6640625" style="584" customWidth="1"/>
    <col min="7699" max="7699" width="19.44140625" style="584" customWidth="1"/>
    <col min="7700" max="7938" width="8.6640625" style="584"/>
    <col min="7939" max="7939" width="6.6640625" style="584" customWidth="1"/>
    <col min="7940" max="7940" width="8.6640625" style="584"/>
    <col min="7941" max="7941" width="14.6640625" style="584" customWidth="1"/>
    <col min="7942" max="7942" width="5.6640625" style="584" customWidth="1"/>
    <col min="7943" max="7943" width="6.6640625" style="584" customWidth="1"/>
    <col min="7944" max="7944" width="9.6640625" style="584" customWidth="1"/>
    <col min="7945" max="7945" width="9.33203125" style="584" bestFit="1" customWidth="1"/>
    <col min="7946" max="7947" width="8.6640625" style="584"/>
    <col min="7948" max="7948" width="9.33203125" style="584" bestFit="1" customWidth="1"/>
    <col min="7949" max="7949" width="10.6640625" style="584" customWidth="1"/>
    <col min="7950" max="7952" width="8.6640625" style="584"/>
    <col min="7953" max="7953" width="10.6640625" style="584" customWidth="1"/>
    <col min="7954" max="7954" width="14.6640625" style="584" customWidth="1"/>
    <col min="7955" max="7955" width="19.44140625" style="584" customWidth="1"/>
    <col min="7956" max="8194" width="8.6640625" style="584"/>
    <col min="8195" max="8195" width="6.6640625" style="584" customWidth="1"/>
    <col min="8196" max="8196" width="8.6640625" style="584"/>
    <col min="8197" max="8197" width="14.6640625" style="584" customWidth="1"/>
    <col min="8198" max="8198" width="5.6640625" style="584" customWidth="1"/>
    <col min="8199" max="8199" width="6.6640625" style="584" customWidth="1"/>
    <col min="8200" max="8200" width="9.6640625" style="584" customWidth="1"/>
    <col min="8201" max="8201" width="9.33203125" style="584" bestFit="1" customWidth="1"/>
    <col min="8202" max="8203" width="8.6640625" style="584"/>
    <col min="8204" max="8204" width="9.33203125" style="584" bestFit="1" customWidth="1"/>
    <col min="8205" max="8205" width="10.6640625" style="584" customWidth="1"/>
    <col min="8206" max="8208" width="8.6640625" style="584"/>
    <col min="8209" max="8209" width="10.6640625" style="584" customWidth="1"/>
    <col min="8210" max="8210" width="14.6640625" style="584" customWidth="1"/>
    <col min="8211" max="8211" width="19.44140625" style="584" customWidth="1"/>
    <col min="8212" max="8450" width="8.6640625" style="584"/>
    <col min="8451" max="8451" width="6.6640625" style="584" customWidth="1"/>
    <col min="8452" max="8452" width="8.6640625" style="584"/>
    <col min="8453" max="8453" width="14.6640625" style="584" customWidth="1"/>
    <col min="8454" max="8454" width="5.6640625" style="584" customWidth="1"/>
    <col min="8455" max="8455" width="6.6640625" style="584" customWidth="1"/>
    <col min="8456" max="8456" width="9.6640625" style="584" customWidth="1"/>
    <col min="8457" max="8457" width="9.33203125" style="584" bestFit="1" customWidth="1"/>
    <col min="8458" max="8459" width="8.6640625" style="584"/>
    <col min="8460" max="8460" width="9.33203125" style="584" bestFit="1" customWidth="1"/>
    <col min="8461" max="8461" width="10.6640625" style="584" customWidth="1"/>
    <col min="8462" max="8464" width="8.6640625" style="584"/>
    <col min="8465" max="8465" width="10.6640625" style="584" customWidth="1"/>
    <col min="8466" max="8466" width="14.6640625" style="584" customWidth="1"/>
    <col min="8467" max="8467" width="19.44140625" style="584" customWidth="1"/>
    <col min="8468" max="8706" width="8.6640625" style="584"/>
    <col min="8707" max="8707" width="6.6640625" style="584" customWidth="1"/>
    <col min="8708" max="8708" width="8.6640625" style="584"/>
    <col min="8709" max="8709" width="14.6640625" style="584" customWidth="1"/>
    <col min="8710" max="8710" width="5.6640625" style="584" customWidth="1"/>
    <col min="8711" max="8711" width="6.6640625" style="584" customWidth="1"/>
    <col min="8712" max="8712" width="9.6640625" style="584" customWidth="1"/>
    <col min="8713" max="8713" width="9.33203125" style="584" bestFit="1" customWidth="1"/>
    <col min="8714" max="8715" width="8.6640625" style="584"/>
    <col min="8716" max="8716" width="9.33203125" style="584" bestFit="1" customWidth="1"/>
    <col min="8717" max="8717" width="10.6640625" style="584" customWidth="1"/>
    <col min="8718" max="8720" width="8.6640625" style="584"/>
    <col min="8721" max="8721" width="10.6640625" style="584" customWidth="1"/>
    <col min="8722" max="8722" width="14.6640625" style="584" customWidth="1"/>
    <col min="8723" max="8723" width="19.44140625" style="584" customWidth="1"/>
    <col min="8724" max="8962" width="8.6640625" style="584"/>
    <col min="8963" max="8963" width="6.6640625" style="584" customWidth="1"/>
    <col min="8964" max="8964" width="8.6640625" style="584"/>
    <col min="8965" max="8965" width="14.6640625" style="584" customWidth="1"/>
    <col min="8966" max="8966" width="5.6640625" style="584" customWidth="1"/>
    <col min="8967" max="8967" width="6.6640625" style="584" customWidth="1"/>
    <col min="8968" max="8968" width="9.6640625" style="584" customWidth="1"/>
    <col min="8969" max="8969" width="9.33203125" style="584" bestFit="1" customWidth="1"/>
    <col min="8970" max="8971" width="8.6640625" style="584"/>
    <col min="8972" max="8972" width="9.33203125" style="584" bestFit="1" customWidth="1"/>
    <col min="8973" max="8973" width="10.6640625" style="584" customWidth="1"/>
    <col min="8974" max="8976" width="8.6640625" style="584"/>
    <col min="8977" max="8977" width="10.6640625" style="584" customWidth="1"/>
    <col min="8978" max="8978" width="14.6640625" style="584" customWidth="1"/>
    <col min="8979" max="8979" width="19.44140625" style="584" customWidth="1"/>
    <col min="8980" max="9218" width="8.6640625" style="584"/>
    <col min="9219" max="9219" width="6.6640625" style="584" customWidth="1"/>
    <col min="9220" max="9220" width="8.6640625" style="584"/>
    <col min="9221" max="9221" width="14.6640625" style="584" customWidth="1"/>
    <col min="9222" max="9222" width="5.6640625" style="584" customWidth="1"/>
    <col min="9223" max="9223" width="6.6640625" style="584" customWidth="1"/>
    <col min="9224" max="9224" width="9.6640625" style="584" customWidth="1"/>
    <col min="9225" max="9225" width="9.33203125" style="584" bestFit="1" customWidth="1"/>
    <col min="9226" max="9227" width="8.6640625" style="584"/>
    <col min="9228" max="9228" width="9.33203125" style="584" bestFit="1" customWidth="1"/>
    <col min="9229" max="9229" width="10.6640625" style="584" customWidth="1"/>
    <col min="9230" max="9232" width="8.6640625" style="584"/>
    <col min="9233" max="9233" width="10.6640625" style="584" customWidth="1"/>
    <col min="9234" max="9234" width="14.6640625" style="584" customWidth="1"/>
    <col min="9235" max="9235" width="19.44140625" style="584" customWidth="1"/>
    <col min="9236" max="9474" width="8.6640625" style="584"/>
    <col min="9475" max="9475" width="6.6640625" style="584" customWidth="1"/>
    <col min="9476" max="9476" width="8.6640625" style="584"/>
    <col min="9477" max="9477" width="14.6640625" style="584" customWidth="1"/>
    <col min="9478" max="9478" width="5.6640625" style="584" customWidth="1"/>
    <col min="9479" max="9479" width="6.6640625" style="584" customWidth="1"/>
    <col min="9480" max="9480" width="9.6640625" style="584" customWidth="1"/>
    <col min="9481" max="9481" width="9.33203125" style="584" bestFit="1" customWidth="1"/>
    <col min="9482" max="9483" width="8.6640625" style="584"/>
    <col min="9484" max="9484" width="9.33203125" style="584" bestFit="1" customWidth="1"/>
    <col min="9485" max="9485" width="10.6640625" style="584" customWidth="1"/>
    <col min="9486" max="9488" width="8.6640625" style="584"/>
    <col min="9489" max="9489" width="10.6640625" style="584" customWidth="1"/>
    <col min="9490" max="9490" width="14.6640625" style="584" customWidth="1"/>
    <col min="9491" max="9491" width="19.44140625" style="584" customWidth="1"/>
    <col min="9492" max="9730" width="8.6640625" style="584"/>
    <col min="9731" max="9731" width="6.6640625" style="584" customWidth="1"/>
    <col min="9732" max="9732" width="8.6640625" style="584"/>
    <col min="9733" max="9733" width="14.6640625" style="584" customWidth="1"/>
    <col min="9734" max="9734" width="5.6640625" style="584" customWidth="1"/>
    <col min="9735" max="9735" width="6.6640625" style="584" customWidth="1"/>
    <col min="9736" max="9736" width="9.6640625" style="584" customWidth="1"/>
    <col min="9737" max="9737" width="9.33203125" style="584" bestFit="1" customWidth="1"/>
    <col min="9738" max="9739" width="8.6640625" style="584"/>
    <col min="9740" max="9740" width="9.33203125" style="584" bestFit="1" customWidth="1"/>
    <col min="9741" max="9741" width="10.6640625" style="584" customWidth="1"/>
    <col min="9742" max="9744" width="8.6640625" style="584"/>
    <col min="9745" max="9745" width="10.6640625" style="584" customWidth="1"/>
    <col min="9746" max="9746" width="14.6640625" style="584" customWidth="1"/>
    <col min="9747" max="9747" width="19.44140625" style="584" customWidth="1"/>
    <col min="9748" max="9986" width="8.6640625" style="584"/>
    <col min="9987" max="9987" width="6.6640625" style="584" customWidth="1"/>
    <col min="9988" max="9988" width="8.6640625" style="584"/>
    <col min="9989" max="9989" width="14.6640625" style="584" customWidth="1"/>
    <col min="9990" max="9990" width="5.6640625" style="584" customWidth="1"/>
    <col min="9991" max="9991" width="6.6640625" style="584" customWidth="1"/>
    <col min="9992" max="9992" width="9.6640625" style="584" customWidth="1"/>
    <col min="9993" max="9993" width="9.33203125" style="584" bestFit="1" customWidth="1"/>
    <col min="9994" max="9995" width="8.6640625" style="584"/>
    <col min="9996" max="9996" width="9.33203125" style="584" bestFit="1" customWidth="1"/>
    <col min="9997" max="9997" width="10.6640625" style="584" customWidth="1"/>
    <col min="9998" max="10000" width="8.6640625" style="584"/>
    <col min="10001" max="10001" width="10.6640625" style="584" customWidth="1"/>
    <col min="10002" max="10002" width="14.6640625" style="584" customWidth="1"/>
    <col min="10003" max="10003" width="19.44140625" style="584" customWidth="1"/>
    <col min="10004" max="10242" width="8.6640625" style="584"/>
    <col min="10243" max="10243" width="6.6640625" style="584" customWidth="1"/>
    <col min="10244" max="10244" width="8.6640625" style="584"/>
    <col min="10245" max="10245" width="14.6640625" style="584" customWidth="1"/>
    <col min="10246" max="10246" width="5.6640625" style="584" customWidth="1"/>
    <col min="10247" max="10247" width="6.6640625" style="584" customWidth="1"/>
    <col min="10248" max="10248" width="9.6640625" style="584" customWidth="1"/>
    <col min="10249" max="10249" width="9.33203125" style="584" bestFit="1" customWidth="1"/>
    <col min="10250" max="10251" width="8.6640625" style="584"/>
    <col min="10252" max="10252" width="9.33203125" style="584" bestFit="1" customWidth="1"/>
    <col min="10253" max="10253" width="10.6640625" style="584" customWidth="1"/>
    <col min="10254" max="10256" width="8.6640625" style="584"/>
    <col min="10257" max="10257" width="10.6640625" style="584" customWidth="1"/>
    <col min="10258" max="10258" width="14.6640625" style="584" customWidth="1"/>
    <col min="10259" max="10259" width="19.44140625" style="584" customWidth="1"/>
    <col min="10260" max="10498" width="8.6640625" style="584"/>
    <col min="10499" max="10499" width="6.6640625" style="584" customWidth="1"/>
    <col min="10500" max="10500" width="8.6640625" style="584"/>
    <col min="10501" max="10501" width="14.6640625" style="584" customWidth="1"/>
    <col min="10502" max="10502" width="5.6640625" style="584" customWidth="1"/>
    <col min="10503" max="10503" width="6.6640625" style="584" customWidth="1"/>
    <col min="10504" max="10504" width="9.6640625" style="584" customWidth="1"/>
    <col min="10505" max="10505" width="9.33203125" style="584" bestFit="1" customWidth="1"/>
    <col min="10506" max="10507" width="8.6640625" style="584"/>
    <col min="10508" max="10508" width="9.33203125" style="584" bestFit="1" customWidth="1"/>
    <col min="10509" max="10509" width="10.6640625" style="584" customWidth="1"/>
    <col min="10510" max="10512" width="8.6640625" style="584"/>
    <col min="10513" max="10513" width="10.6640625" style="584" customWidth="1"/>
    <col min="10514" max="10514" width="14.6640625" style="584" customWidth="1"/>
    <col min="10515" max="10515" width="19.44140625" style="584" customWidth="1"/>
    <col min="10516" max="10754" width="8.6640625" style="584"/>
    <col min="10755" max="10755" width="6.6640625" style="584" customWidth="1"/>
    <col min="10756" max="10756" width="8.6640625" style="584"/>
    <col min="10757" max="10757" width="14.6640625" style="584" customWidth="1"/>
    <col min="10758" max="10758" width="5.6640625" style="584" customWidth="1"/>
    <col min="10759" max="10759" width="6.6640625" style="584" customWidth="1"/>
    <col min="10760" max="10760" width="9.6640625" style="584" customWidth="1"/>
    <col min="10761" max="10761" width="9.33203125" style="584" bestFit="1" customWidth="1"/>
    <col min="10762" max="10763" width="8.6640625" style="584"/>
    <col min="10764" max="10764" width="9.33203125" style="584" bestFit="1" customWidth="1"/>
    <col min="10765" max="10765" width="10.6640625" style="584" customWidth="1"/>
    <col min="10766" max="10768" width="8.6640625" style="584"/>
    <col min="10769" max="10769" width="10.6640625" style="584" customWidth="1"/>
    <col min="10770" max="10770" width="14.6640625" style="584" customWidth="1"/>
    <col min="10771" max="10771" width="19.44140625" style="584" customWidth="1"/>
    <col min="10772" max="11010" width="8.6640625" style="584"/>
    <col min="11011" max="11011" width="6.6640625" style="584" customWidth="1"/>
    <col min="11012" max="11012" width="8.6640625" style="584"/>
    <col min="11013" max="11013" width="14.6640625" style="584" customWidth="1"/>
    <col min="11014" max="11014" width="5.6640625" style="584" customWidth="1"/>
    <col min="11015" max="11015" width="6.6640625" style="584" customWidth="1"/>
    <col min="11016" max="11016" width="9.6640625" style="584" customWidth="1"/>
    <col min="11017" max="11017" width="9.33203125" style="584" bestFit="1" customWidth="1"/>
    <col min="11018" max="11019" width="8.6640625" style="584"/>
    <col min="11020" max="11020" width="9.33203125" style="584" bestFit="1" customWidth="1"/>
    <col min="11021" max="11021" width="10.6640625" style="584" customWidth="1"/>
    <col min="11022" max="11024" width="8.6640625" style="584"/>
    <col min="11025" max="11025" width="10.6640625" style="584" customWidth="1"/>
    <col min="11026" max="11026" width="14.6640625" style="584" customWidth="1"/>
    <col min="11027" max="11027" width="19.44140625" style="584" customWidth="1"/>
    <col min="11028" max="11266" width="8.6640625" style="584"/>
    <col min="11267" max="11267" width="6.6640625" style="584" customWidth="1"/>
    <col min="11268" max="11268" width="8.6640625" style="584"/>
    <col min="11269" max="11269" width="14.6640625" style="584" customWidth="1"/>
    <col min="11270" max="11270" width="5.6640625" style="584" customWidth="1"/>
    <col min="11271" max="11271" width="6.6640625" style="584" customWidth="1"/>
    <col min="11272" max="11272" width="9.6640625" style="584" customWidth="1"/>
    <col min="11273" max="11273" width="9.33203125" style="584" bestFit="1" customWidth="1"/>
    <col min="11274" max="11275" width="8.6640625" style="584"/>
    <col min="11276" max="11276" width="9.33203125" style="584" bestFit="1" customWidth="1"/>
    <col min="11277" max="11277" width="10.6640625" style="584" customWidth="1"/>
    <col min="11278" max="11280" width="8.6640625" style="584"/>
    <col min="11281" max="11281" width="10.6640625" style="584" customWidth="1"/>
    <col min="11282" max="11282" width="14.6640625" style="584" customWidth="1"/>
    <col min="11283" max="11283" width="19.44140625" style="584" customWidth="1"/>
    <col min="11284" max="11522" width="8.6640625" style="584"/>
    <col min="11523" max="11523" width="6.6640625" style="584" customWidth="1"/>
    <col min="11524" max="11524" width="8.6640625" style="584"/>
    <col min="11525" max="11525" width="14.6640625" style="584" customWidth="1"/>
    <col min="11526" max="11526" width="5.6640625" style="584" customWidth="1"/>
    <col min="11527" max="11527" width="6.6640625" style="584" customWidth="1"/>
    <col min="11528" max="11528" width="9.6640625" style="584" customWidth="1"/>
    <col min="11529" max="11529" width="9.33203125" style="584" bestFit="1" customWidth="1"/>
    <col min="11530" max="11531" width="8.6640625" style="584"/>
    <col min="11532" max="11532" width="9.33203125" style="584" bestFit="1" customWidth="1"/>
    <col min="11533" max="11533" width="10.6640625" style="584" customWidth="1"/>
    <col min="11534" max="11536" width="8.6640625" style="584"/>
    <col min="11537" max="11537" width="10.6640625" style="584" customWidth="1"/>
    <col min="11538" max="11538" width="14.6640625" style="584" customWidth="1"/>
    <col min="11539" max="11539" width="19.44140625" style="584" customWidth="1"/>
    <col min="11540" max="11778" width="8.6640625" style="584"/>
    <col min="11779" max="11779" width="6.6640625" style="584" customWidth="1"/>
    <col min="11780" max="11780" width="8.6640625" style="584"/>
    <col min="11781" max="11781" width="14.6640625" style="584" customWidth="1"/>
    <col min="11782" max="11782" width="5.6640625" style="584" customWidth="1"/>
    <col min="11783" max="11783" width="6.6640625" style="584" customWidth="1"/>
    <col min="11784" max="11784" width="9.6640625" style="584" customWidth="1"/>
    <col min="11785" max="11785" width="9.33203125" style="584" bestFit="1" customWidth="1"/>
    <col min="11786" max="11787" width="8.6640625" style="584"/>
    <col min="11788" max="11788" width="9.33203125" style="584" bestFit="1" customWidth="1"/>
    <col min="11789" max="11789" width="10.6640625" style="584" customWidth="1"/>
    <col min="11790" max="11792" width="8.6640625" style="584"/>
    <col min="11793" max="11793" width="10.6640625" style="584" customWidth="1"/>
    <col min="11794" max="11794" width="14.6640625" style="584" customWidth="1"/>
    <col min="11795" max="11795" width="19.44140625" style="584" customWidth="1"/>
    <col min="11796" max="12034" width="8.6640625" style="584"/>
    <col min="12035" max="12035" width="6.6640625" style="584" customWidth="1"/>
    <col min="12036" max="12036" width="8.6640625" style="584"/>
    <col min="12037" max="12037" width="14.6640625" style="584" customWidth="1"/>
    <col min="12038" max="12038" width="5.6640625" style="584" customWidth="1"/>
    <col min="12039" max="12039" width="6.6640625" style="584" customWidth="1"/>
    <col min="12040" max="12040" width="9.6640625" style="584" customWidth="1"/>
    <col min="12041" max="12041" width="9.33203125" style="584" bestFit="1" customWidth="1"/>
    <col min="12042" max="12043" width="8.6640625" style="584"/>
    <col min="12044" max="12044" width="9.33203125" style="584" bestFit="1" customWidth="1"/>
    <col min="12045" max="12045" width="10.6640625" style="584" customWidth="1"/>
    <col min="12046" max="12048" width="8.6640625" style="584"/>
    <col min="12049" max="12049" width="10.6640625" style="584" customWidth="1"/>
    <col min="12050" max="12050" width="14.6640625" style="584" customWidth="1"/>
    <col min="12051" max="12051" width="19.44140625" style="584" customWidth="1"/>
    <col min="12052" max="12290" width="8.6640625" style="584"/>
    <col min="12291" max="12291" width="6.6640625" style="584" customWidth="1"/>
    <col min="12292" max="12292" width="8.6640625" style="584"/>
    <col min="12293" max="12293" width="14.6640625" style="584" customWidth="1"/>
    <col min="12294" max="12294" width="5.6640625" style="584" customWidth="1"/>
    <col min="12295" max="12295" width="6.6640625" style="584" customWidth="1"/>
    <col min="12296" max="12296" width="9.6640625" style="584" customWidth="1"/>
    <col min="12297" max="12297" width="9.33203125" style="584" bestFit="1" customWidth="1"/>
    <col min="12298" max="12299" width="8.6640625" style="584"/>
    <col min="12300" max="12300" width="9.33203125" style="584" bestFit="1" customWidth="1"/>
    <col min="12301" max="12301" width="10.6640625" style="584" customWidth="1"/>
    <col min="12302" max="12304" width="8.6640625" style="584"/>
    <col min="12305" max="12305" width="10.6640625" style="584" customWidth="1"/>
    <col min="12306" max="12306" width="14.6640625" style="584" customWidth="1"/>
    <col min="12307" max="12307" width="19.44140625" style="584" customWidth="1"/>
    <col min="12308" max="12546" width="8.6640625" style="584"/>
    <col min="12547" max="12547" width="6.6640625" style="584" customWidth="1"/>
    <col min="12548" max="12548" width="8.6640625" style="584"/>
    <col min="12549" max="12549" width="14.6640625" style="584" customWidth="1"/>
    <col min="12550" max="12550" width="5.6640625" style="584" customWidth="1"/>
    <col min="12551" max="12551" width="6.6640625" style="584" customWidth="1"/>
    <col min="12552" max="12552" width="9.6640625" style="584" customWidth="1"/>
    <col min="12553" max="12553" width="9.33203125" style="584" bestFit="1" customWidth="1"/>
    <col min="12554" max="12555" width="8.6640625" style="584"/>
    <col min="12556" max="12556" width="9.33203125" style="584" bestFit="1" customWidth="1"/>
    <col min="12557" max="12557" width="10.6640625" style="584" customWidth="1"/>
    <col min="12558" max="12560" width="8.6640625" style="584"/>
    <col min="12561" max="12561" width="10.6640625" style="584" customWidth="1"/>
    <col min="12562" max="12562" width="14.6640625" style="584" customWidth="1"/>
    <col min="12563" max="12563" width="19.44140625" style="584" customWidth="1"/>
    <col min="12564" max="12802" width="8.6640625" style="584"/>
    <col min="12803" max="12803" width="6.6640625" style="584" customWidth="1"/>
    <col min="12804" max="12804" width="8.6640625" style="584"/>
    <col min="12805" max="12805" width="14.6640625" style="584" customWidth="1"/>
    <col min="12806" max="12806" width="5.6640625" style="584" customWidth="1"/>
    <col min="12807" max="12807" width="6.6640625" style="584" customWidth="1"/>
    <col min="12808" max="12808" width="9.6640625" style="584" customWidth="1"/>
    <col min="12809" max="12809" width="9.33203125" style="584" bestFit="1" customWidth="1"/>
    <col min="12810" max="12811" width="8.6640625" style="584"/>
    <col min="12812" max="12812" width="9.33203125" style="584" bestFit="1" customWidth="1"/>
    <col min="12813" max="12813" width="10.6640625" style="584" customWidth="1"/>
    <col min="12814" max="12816" width="8.6640625" style="584"/>
    <col min="12817" max="12817" width="10.6640625" style="584" customWidth="1"/>
    <col min="12818" max="12818" width="14.6640625" style="584" customWidth="1"/>
    <col min="12819" max="12819" width="19.44140625" style="584" customWidth="1"/>
    <col min="12820" max="13058" width="8.6640625" style="584"/>
    <col min="13059" max="13059" width="6.6640625" style="584" customWidth="1"/>
    <col min="13060" max="13060" width="8.6640625" style="584"/>
    <col min="13061" max="13061" width="14.6640625" style="584" customWidth="1"/>
    <col min="13062" max="13062" width="5.6640625" style="584" customWidth="1"/>
    <col min="13063" max="13063" width="6.6640625" style="584" customWidth="1"/>
    <col min="13064" max="13064" width="9.6640625" style="584" customWidth="1"/>
    <col min="13065" max="13065" width="9.33203125" style="584" bestFit="1" customWidth="1"/>
    <col min="13066" max="13067" width="8.6640625" style="584"/>
    <col min="13068" max="13068" width="9.33203125" style="584" bestFit="1" customWidth="1"/>
    <col min="13069" max="13069" width="10.6640625" style="584" customWidth="1"/>
    <col min="13070" max="13072" width="8.6640625" style="584"/>
    <col min="13073" max="13073" width="10.6640625" style="584" customWidth="1"/>
    <col min="13074" max="13074" width="14.6640625" style="584" customWidth="1"/>
    <col min="13075" max="13075" width="19.44140625" style="584" customWidth="1"/>
    <col min="13076" max="13314" width="8.6640625" style="584"/>
    <col min="13315" max="13315" width="6.6640625" style="584" customWidth="1"/>
    <col min="13316" max="13316" width="8.6640625" style="584"/>
    <col min="13317" max="13317" width="14.6640625" style="584" customWidth="1"/>
    <col min="13318" max="13318" width="5.6640625" style="584" customWidth="1"/>
    <col min="13319" max="13319" width="6.6640625" style="584" customWidth="1"/>
    <col min="13320" max="13320" width="9.6640625" style="584" customWidth="1"/>
    <col min="13321" max="13321" width="9.33203125" style="584" bestFit="1" customWidth="1"/>
    <col min="13322" max="13323" width="8.6640625" style="584"/>
    <col min="13324" max="13324" width="9.33203125" style="584" bestFit="1" customWidth="1"/>
    <col min="13325" max="13325" width="10.6640625" style="584" customWidth="1"/>
    <col min="13326" max="13328" width="8.6640625" style="584"/>
    <col min="13329" max="13329" width="10.6640625" style="584" customWidth="1"/>
    <col min="13330" max="13330" width="14.6640625" style="584" customWidth="1"/>
    <col min="13331" max="13331" width="19.44140625" style="584" customWidth="1"/>
    <col min="13332" max="13570" width="8.6640625" style="584"/>
    <col min="13571" max="13571" width="6.6640625" style="584" customWidth="1"/>
    <col min="13572" max="13572" width="8.6640625" style="584"/>
    <col min="13573" max="13573" width="14.6640625" style="584" customWidth="1"/>
    <col min="13574" max="13574" width="5.6640625" style="584" customWidth="1"/>
    <col min="13575" max="13575" width="6.6640625" style="584" customWidth="1"/>
    <col min="13576" max="13576" width="9.6640625" style="584" customWidth="1"/>
    <col min="13577" max="13577" width="9.33203125" style="584" bestFit="1" customWidth="1"/>
    <col min="13578" max="13579" width="8.6640625" style="584"/>
    <col min="13580" max="13580" width="9.33203125" style="584" bestFit="1" customWidth="1"/>
    <col min="13581" max="13581" width="10.6640625" style="584" customWidth="1"/>
    <col min="13582" max="13584" width="8.6640625" style="584"/>
    <col min="13585" max="13585" width="10.6640625" style="584" customWidth="1"/>
    <col min="13586" max="13586" width="14.6640625" style="584" customWidth="1"/>
    <col min="13587" max="13587" width="19.44140625" style="584" customWidth="1"/>
    <col min="13588" max="13826" width="8.6640625" style="584"/>
    <col min="13827" max="13827" width="6.6640625" style="584" customWidth="1"/>
    <col min="13828" max="13828" width="8.6640625" style="584"/>
    <col min="13829" max="13829" width="14.6640625" style="584" customWidth="1"/>
    <col min="13830" max="13830" width="5.6640625" style="584" customWidth="1"/>
    <col min="13831" max="13831" width="6.6640625" style="584" customWidth="1"/>
    <col min="13832" max="13832" width="9.6640625" style="584" customWidth="1"/>
    <col min="13833" max="13833" width="9.33203125" style="584" bestFit="1" customWidth="1"/>
    <col min="13834" max="13835" width="8.6640625" style="584"/>
    <col min="13836" max="13836" width="9.33203125" style="584" bestFit="1" customWidth="1"/>
    <col min="13837" max="13837" width="10.6640625" style="584" customWidth="1"/>
    <col min="13838" max="13840" width="8.6640625" style="584"/>
    <col min="13841" max="13841" width="10.6640625" style="584" customWidth="1"/>
    <col min="13842" max="13842" width="14.6640625" style="584" customWidth="1"/>
    <col min="13843" max="13843" width="19.44140625" style="584" customWidth="1"/>
    <col min="13844" max="14082" width="8.6640625" style="584"/>
    <col min="14083" max="14083" width="6.6640625" style="584" customWidth="1"/>
    <col min="14084" max="14084" width="8.6640625" style="584"/>
    <col min="14085" max="14085" width="14.6640625" style="584" customWidth="1"/>
    <col min="14086" max="14086" width="5.6640625" style="584" customWidth="1"/>
    <col min="14087" max="14087" width="6.6640625" style="584" customWidth="1"/>
    <col min="14088" max="14088" width="9.6640625" style="584" customWidth="1"/>
    <col min="14089" max="14089" width="9.33203125" style="584" bestFit="1" customWidth="1"/>
    <col min="14090" max="14091" width="8.6640625" style="584"/>
    <col min="14092" max="14092" width="9.33203125" style="584" bestFit="1" customWidth="1"/>
    <col min="14093" max="14093" width="10.6640625" style="584" customWidth="1"/>
    <col min="14094" max="14096" width="8.6640625" style="584"/>
    <col min="14097" max="14097" width="10.6640625" style="584" customWidth="1"/>
    <col min="14098" max="14098" width="14.6640625" style="584" customWidth="1"/>
    <col min="14099" max="14099" width="19.44140625" style="584" customWidth="1"/>
    <col min="14100" max="14338" width="8.6640625" style="584"/>
    <col min="14339" max="14339" width="6.6640625" style="584" customWidth="1"/>
    <col min="14340" max="14340" width="8.6640625" style="584"/>
    <col min="14341" max="14341" width="14.6640625" style="584" customWidth="1"/>
    <col min="14342" max="14342" width="5.6640625" style="584" customWidth="1"/>
    <col min="14343" max="14343" width="6.6640625" style="584" customWidth="1"/>
    <col min="14344" max="14344" width="9.6640625" style="584" customWidth="1"/>
    <col min="14345" max="14345" width="9.33203125" style="584" bestFit="1" customWidth="1"/>
    <col min="14346" max="14347" width="8.6640625" style="584"/>
    <col min="14348" max="14348" width="9.33203125" style="584" bestFit="1" customWidth="1"/>
    <col min="14349" max="14349" width="10.6640625" style="584" customWidth="1"/>
    <col min="14350" max="14352" width="8.6640625" style="584"/>
    <col min="14353" max="14353" width="10.6640625" style="584" customWidth="1"/>
    <col min="14354" max="14354" width="14.6640625" style="584" customWidth="1"/>
    <col min="14355" max="14355" width="19.44140625" style="584" customWidth="1"/>
    <col min="14356" max="14594" width="8.6640625" style="584"/>
    <col min="14595" max="14595" width="6.6640625" style="584" customWidth="1"/>
    <col min="14596" max="14596" width="8.6640625" style="584"/>
    <col min="14597" max="14597" width="14.6640625" style="584" customWidth="1"/>
    <col min="14598" max="14598" width="5.6640625" style="584" customWidth="1"/>
    <col min="14599" max="14599" width="6.6640625" style="584" customWidth="1"/>
    <col min="14600" max="14600" width="9.6640625" style="584" customWidth="1"/>
    <col min="14601" max="14601" width="9.33203125" style="584" bestFit="1" customWidth="1"/>
    <col min="14602" max="14603" width="8.6640625" style="584"/>
    <col min="14604" max="14604" width="9.33203125" style="584" bestFit="1" customWidth="1"/>
    <col min="14605" max="14605" width="10.6640625" style="584" customWidth="1"/>
    <col min="14606" max="14608" width="8.6640625" style="584"/>
    <col min="14609" max="14609" width="10.6640625" style="584" customWidth="1"/>
    <col min="14610" max="14610" width="14.6640625" style="584" customWidth="1"/>
    <col min="14611" max="14611" width="19.44140625" style="584" customWidth="1"/>
    <col min="14612" max="14850" width="8.6640625" style="584"/>
    <col min="14851" max="14851" width="6.6640625" style="584" customWidth="1"/>
    <col min="14852" max="14852" width="8.6640625" style="584"/>
    <col min="14853" max="14853" width="14.6640625" style="584" customWidth="1"/>
    <col min="14854" max="14854" width="5.6640625" style="584" customWidth="1"/>
    <col min="14855" max="14855" width="6.6640625" style="584" customWidth="1"/>
    <col min="14856" max="14856" width="9.6640625" style="584" customWidth="1"/>
    <col min="14857" max="14857" width="9.33203125" style="584" bestFit="1" customWidth="1"/>
    <col min="14858" max="14859" width="8.6640625" style="584"/>
    <col min="14860" max="14860" width="9.33203125" style="584" bestFit="1" customWidth="1"/>
    <col min="14861" max="14861" width="10.6640625" style="584" customWidth="1"/>
    <col min="14862" max="14864" width="8.6640625" style="584"/>
    <col min="14865" max="14865" width="10.6640625" style="584" customWidth="1"/>
    <col min="14866" max="14866" width="14.6640625" style="584" customWidth="1"/>
    <col min="14867" max="14867" width="19.44140625" style="584" customWidth="1"/>
    <col min="14868" max="15106" width="8.6640625" style="584"/>
    <col min="15107" max="15107" width="6.6640625" style="584" customWidth="1"/>
    <col min="15108" max="15108" width="8.6640625" style="584"/>
    <col min="15109" max="15109" width="14.6640625" style="584" customWidth="1"/>
    <col min="15110" max="15110" width="5.6640625" style="584" customWidth="1"/>
    <col min="15111" max="15111" width="6.6640625" style="584" customWidth="1"/>
    <col min="15112" max="15112" width="9.6640625" style="584" customWidth="1"/>
    <col min="15113" max="15113" width="9.33203125" style="584" bestFit="1" customWidth="1"/>
    <col min="15114" max="15115" width="8.6640625" style="584"/>
    <col min="15116" max="15116" width="9.33203125" style="584" bestFit="1" customWidth="1"/>
    <col min="15117" max="15117" width="10.6640625" style="584" customWidth="1"/>
    <col min="15118" max="15120" width="8.6640625" style="584"/>
    <col min="15121" max="15121" width="10.6640625" style="584" customWidth="1"/>
    <col min="15122" max="15122" width="14.6640625" style="584" customWidth="1"/>
    <col min="15123" max="15123" width="19.44140625" style="584" customWidth="1"/>
    <col min="15124" max="15362" width="8.6640625" style="584"/>
    <col min="15363" max="15363" width="6.6640625" style="584" customWidth="1"/>
    <col min="15364" max="15364" width="8.6640625" style="584"/>
    <col min="15365" max="15365" width="14.6640625" style="584" customWidth="1"/>
    <col min="15366" max="15366" width="5.6640625" style="584" customWidth="1"/>
    <col min="15367" max="15367" width="6.6640625" style="584" customWidth="1"/>
    <col min="15368" max="15368" width="9.6640625" style="584" customWidth="1"/>
    <col min="15369" max="15369" width="9.33203125" style="584" bestFit="1" customWidth="1"/>
    <col min="15370" max="15371" width="8.6640625" style="584"/>
    <col min="15372" max="15372" width="9.33203125" style="584" bestFit="1" customWidth="1"/>
    <col min="15373" max="15373" width="10.6640625" style="584" customWidth="1"/>
    <col min="15374" max="15376" width="8.6640625" style="584"/>
    <col min="15377" max="15377" width="10.6640625" style="584" customWidth="1"/>
    <col min="15378" max="15378" width="14.6640625" style="584" customWidth="1"/>
    <col min="15379" max="15379" width="19.44140625" style="584" customWidth="1"/>
    <col min="15380" max="15618" width="8.6640625" style="584"/>
    <col min="15619" max="15619" width="6.6640625" style="584" customWidth="1"/>
    <col min="15620" max="15620" width="8.6640625" style="584"/>
    <col min="15621" max="15621" width="14.6640625" style="584" customWidth="1"/>
    <col min="15622" max="15622" width="5.6640625" style="584" customWidth="1"/>
    <col min="15623" max="15623" width="6.6640625" style="584" customWidth="1"/>
    <col min="15624" max="15624" width="9.6640625" style="584" customWidth="1"/>
    <col min="15625" max="15625" width="9.33203125" style="584" bestFit="1" customWidth="1"/>
    <col min="15626" max="15627" width="8.6640625" style="584"/>
    <col min="15628" max="15628" width="9.33203125" style="584" bestFit="1" customWidth="1"/>
    <col min="15629" max="15629" width="10.6640625" style="584" customWidth="1"/>
    <col min="15630" max="15632" width="8.6640625" style="584"/>
    <col min="15633" max="15633" width="10.6640625" style="584" customWidth="1"/>
    <col min="15634" max="15634" width="14.6640625" style="584" customWidth="1"/>
    <col min="15635" max="15635" width="19.44140625" style="584" customWidth="1"/>
    <col min="15636" max="15874" width="8.6640625" style="584"/>
    <col min="15875" max="15875" width="6.6640625" style="584" customWidth="1"/>
    <col min="15876" max="15876" width="8.6640625" style="584"/>
    <col min="15877" max="15877" width="14.6640625" style="584" customWidth="1"/>
    <col min="15878" max="15878" width="5.6640625" style="584" customWidth="1"/>
    <col min="15879" max="15879" width="6.6640625" style="584" customWidth="1"/>
    <col min="15880" max="15880" width="9.6640625" style="584" customWidth="1"/>
    <col min="15881" max="15881" width="9.33203125" style="584" bestFit="1" customWidth="1"/>
    <col min="15882" max="15883" width="8.6640625" style="584"/>
    <col min="15884" max="15884" width="9.33203125" style="584" bestFit="1" customWidth="1"/>
    <col min="15885" max="15885" width="10.6640625" style="584" customWidth="1"/>
    <col min="15886" max="15888" width="8.6640625" style="584"/>
    <col min="15889" max="15889" width="10.6640625" style="584" customWidth="1"/>
    <col min="15890" max="15890" width="14.6640625" style="584" customWidth="1"/>
    <col min="15891" max="15891" width="19.44140625" style="584" customWidth="1"/>
    <col min="15892" max="16130" width="8.6640625" style="584"/>
    <col min="16131" max="16131" width="6.6640625" style="584" customWidth="1"/>
    <col min="16132" max="16132" width="8.6640625" style="584"/>
    <col min="16133" max="16133" width="14.6640625" style="584" customWidth="1"/>
    <col min="16134" max="16134" width="5.6640625" style="584" customWidth="1"/>
    <col min="16135" max="16135" width="6.6640625" style="584" customWidth="1"/>
    <col min="16136" max="16136" width="9.6640625" style="584" customWidth="1"/>
    <col min="16137" max="16137" width="9.33203125" style="584" bestFit="1" customWidth="1"/>
    <col min="16138" max="16139" width="8.6640625" style="584"/>
    <col min="16140" max="16140" width="9.33203125" style="584" bestFit="1" customWidth="1"/>
    <col min="16141" max="16141" width="10.6640625" style="584" customWidth="1"/>
    <col min="16142" max="16144" width="8.6640625" style="584"/>
    <col min="16145" max="16145" width="10.6640625" style="584" customWidth="1"/>
    <col min="16146" max="16146" width="14.6640625" style="584" customWidth="1"/>
    <col min="16147" max="16147" width="19.44140625" style="584" customWidth="1"/>
    <col min="16148" max="16384" width="8.6640625" style="584"/>
  </cols>
  <sheetData>
    <row r="1" spans="1:19" ht="15.6" x14ac:dyDescent="0.3">
      <c r="A1" s="704" t="s">
        <v>195</v>
      </c>
      <c r="E1" s="668"/>
    </row>
    <row r="2" spans="1:19" ht="15" x14ac:dyDescent="0.25">
      <c r="A2" s="705" t="s">
        <v>196</v>
      </c>
      <c r="E2" s="668"/>
    </row>
    <row r="3" spans="1:19" ht="13.95" x14ac:dyDescent="0.25">
      <c r="A3" s="860" t="str">
        <f>General!C3</f>
        <v>PHA Name</v>
      </c>
      <c r="B3" s="860"/>
      <c r="C3" s="860"/>
      <c r="D3" s="706" t="s">
        <v>6</v>
      </c>
      <c r="E3" s="707"/>
      <c r="F3" s="708">
        <f>General!C7</f>
        <v>43100</v>
      </c>
      <c r="J3" s="709"/>
      <c r="K3" s="709"/>
    </row>
    <row r="4" spans="1:19" ht="26.7" customHeight="1" x14ac:dyDescent="0.25">
      <c r="A4" s="710"/>
      <c r="B4" s="710"/>
      <c r="C4" s="710"/>
      <c r="D4" s="711" t="s">
        <v>476</v>
      </c>
      <c r="E4" s="862" t="s">
        <v>197</v>
      </c>
      <c r="F4" s="863"/>
      <c r="G4" s="864"/>
      <c r="H4" s="707"/>
      <c r="I4" s="707"/>
      <c r="J4" s="707"/>
      <c r="K4" s="707"/>
      <c r="L4" s="712"/>
      <c r="M4" s="707"/>
      <c r="N4" s="707"/>
      <c r="O4" s="707"/>
      <c r="P4" s="707"/>
      <c r="Q4" s="707"/>
      <c r="R4" s="707"/>
      <c r="S4" s="707"/>
    </row>
    <row r="5" spans="1:19" ht="28.2" customHeight="1" x14ac:dyDescent="0.25">
      <c r="A5" s="865" t="s">
        <v>508</v>
      </c>
      <c r="B5" s="866"/>
      <c r="C5" s="867"/>
      <c r="D5" s="736" t="s">
        <v>507</v>
      </c>
      <c r="E5" s="713" t="s">
        <v>477</v>
      </c>
      <c r="F5" s="714" t="s">
        <v>478</v>
      </c>
      <c r="G5" s="713" t="s">
        <v>199</v>
      </c>
      <c r="H5" s="713" t="s">
        <v>212</v>
      </c>
      <c r="I5" s="715" t="s">
        <v>213</v>
      </c>
      <c r="J5" s="713" t="s">
        <v>214</v>
      </c>
      <c r="K5" s="714" t="s">
        <v>689</v>
      </c>
      <c r="L5" s="713" t="s">
        <v>126</v>
      </c>
      <c r="M5" s="713" t="s">
        <v>127</v>
      </c>
      <c r="N5" s="714" t="str">
        <f>General!C41</f>
        <v>Program Name 1</v>
      </c>
      <c r="O5" s="714" t="str">
        <f>General!C42</f>
        <v>Program Name 2</v>
      </c>
      <c r="P5" s="714" t="str">
        <f>General!C43</f>
        <v>Program Name 3</v>
      </c>
      <c r="Q5" s="714" t="s">
        <v>543</v>
      </c>
      <c r="R5" s="714" t="s">
        <v>661</v>
      </c>
      <c r="S5" s="713" t="s">
        <v>200</v>
      </c>
    </row>
    <row r="6" spans="1:19" ht="13.95" x14ac:dyDescent="0.25">
      <c r="A6" s="861" t="s">
        <v>201</v>
      </c>
      <c r="B6" s="861"/>
      <c r="C6" s="861"/>
      <c r="D6" s="861"/>
      <c r="E6" s="861"/>
      <c r="F6" s="861"/>
      <c r="G6" s="861"/>
      <c r="H6" s="861"/>
      <c r="I6" s="861"/>
      <c r="J6" s="861"/>
      <c r="K6" s="861"/>
      <c r="L6" s="861"/>
      <c r="M6" s="861"/>
      <c r="N6" s="861"/>
      <c r="O6" s="861"/>
      <c r="P6" s="861"/>
      <c r="Q6" s="861"/>
      <c r="R6" s="861"/>
      <c r="S6" s="861"/>
    </row>
    <row r="7" spans="1:19" ht="13.95" x14ac:dyDescent="0.25">
      <c r="A7" s="380" t="s">
        <v>483</v>
      </c>
      <c r="B7" s="380"/>
      <c r="C7" s="380"/>
      <c r="D7" s="648">
        <v>0</v>
      </c>
      <c r="E7" s="648">
        <v>0</v>
      </c>
      <c r="F7" s="737" t="s">
        <v>480</v>
      </c>
      <c r="G7" s="717">
        <f>IF(F7="Weekly",E7/52,IF(F7="Biweekly",E7/26,IF(F7="Semi-Monthly",E7/24,IF(F7="Monthly",E7/12))))</f>
        <v>0</v>
      </c>
      <c r="H7" s="648">
        <v>0</v>
      </c>
      <c r="I7" s="649">
        <v>0</v>
      </c>
      <c r="J7" s="649">
        <v>0</v>
      </c>
      <c r="K7" s="649">
        <v>0</v>
      </c>
      <c r="L7" s="648">
        <v>0</v>
      </c>
      <c r="M7" s="649">
        <v>0</v>
      </c>
      <c r="N7" s="649">
        <v>0</v>
      </c>
      <c r="O7" s="649">
        <v>0</v>
      </c>
      <c r="P7" s="649">
        <v>0</v>
      </c>
      <c r="Q7" s="649">
        <v>0</v>
      </c>
      <c r="R7" s="718">
        <f>SUM(H7:Q7)</f>
        <v>0</v>
      </c>
      <c r="S7" s="642"/>
    </row>
    <row r="8" spans="1:19" ht="13.95" x14ac:dyDescent="0.25">
      <c r="A8" s="380" t="s">
        <v>483</v>
      </c>
      <c r="B8" s="380"/>
      <c r="C8" s="380"/>
      <c r="D8" s="648">
        <v>0</v>
      </c>
      <c r="E8" s="648">
        <v>0</v>
      </c>
      <c r="F8" s="737" t="s">
        <v>480</v>
      </c>
      <c r="G8" s="717">
        <f t="shared" ref="G8:G19" si="0">IF(F8="Weekly",E8/52,IF(F8="Biweekly",E8/26,IF(F8="Semi-Monthly",E8/24,IF(F8="Monthly",E8/12))))</f>
        <v>0</v>
      </c>
      <c r="H8" s="648">
        <v>0</v>
      </c>
      <c r="I8" s="649">
        <v>0</v>
      </c>
      <c r="J8" s="649">
        <v>0</v>
      </c>
      <c r="K8" s="649">
        <v>0</v>
      </c>
      <c r="L8" s="649">
        <v>0</v>
      </c>
      <c r="M8" s="649">
        <v>0</v>
      </c>
      <c r="N8" s="649">
        <v>0</v>
      </c>
      <c r="O8" s="649">
        <v>0</v>
      </c>
      <c r="P8" s="649">
        <v>0</v>
      </c>
      <c r="Q8" s="649">
        <v>0</v>
      </c>
      <c r="R8" s="718">
        <f t="shared" ref="R8:R20" si="1">SUM(H8:Q8)</f>
        <v>0</v>
      </c>
      <c r="S8" s="45"/>
    </row>
    <row r="9" spans="1:19" ht="13.95" x14ac:dyDescent="0.25">
      <c r="A9" s="380" t="s">
        <v>483</v>
      </c>
      <c r="B9" s="380"/>
      <c r="C9" s="380"/>
      <c r="D9" s="648">
        <v>0</v>
      </c>
      <c r="E9" s="648">
        <v>0</v>
      </c>
      <c r="F9" s="737" t="s">
        <v>480</v>
      </c>
      <c r="G9" s="717">
        <f t="shared" si="0"/>
        <v>0</v>
      </c>
      <c r="H9" s="648">
        <v>0</v>
      </c>
      <c r="I9" s="649">
        <v>0</v>
      </c>
      <c r="J9" s="649">
        <v>0</v>
      </c>
      <c r="K9" s="649">
        <v>0</v>
      </c>
      <c r="L9" s="648">
        <v>0</v>
      </c>
      <c r="M9" s="649">
        <v>0</v>
      </c>
      <c r="N9" s="649">
        <v>0</v>
      </c>
      <c r="O9" s="649">
        <v>0</v>
      </c>
      <c r="P9" s="649">
        <v>0</v>
      </c>
      <c r="Q9" s="649">
        <v>0</v>
      </c>
      <c r="R9" s="718">
        <f t="shared" si="1"/>
        <v>0</v>
      </c>
      <c r="S9" s="45"/>
    </row>
    <row r="10" spans="1:19" ht="13.95" x14ac:dyDescent="0.25">
      <c r="A10" s="380" t="s">
        <v>483</v>
      </c>
      <c r="B10" s="380"/>
      <c r="C10" s="380"/>
      <c r="D10" s="648">
        <v>0</v>
      </c>
      <c r="E10" s="648">
        <v>0</v>
      </c>
      <c r="F10" s="737" t="s">
        <v>480</v>
      </c>
      <c r="G10" s="717">
        <f t="shared" si="0"/>
        <v>0</v>
      </c>
      <c r="H10" s="648">
        <v>0</v>
      </c>
      <c r="I10" s="649">
        <v>0</v>
      </c>
      <c r="J10" s="649">
        <v>0</v>
      </c>
      <c r="K10" s="649">
        <v>0</v>
      </c>
      <c r="L10" s="649">
        <v>0</v>
      </c>
      <c r="M10" s="649">
        <v>0</v>
      </c>
      <c r="N10" s="649">
        <v>0</v>
      </c>
      <c r="O10" s="649">
        <v>0</v>
      </c>
      <c r="P10" s="649">
        <v>0</v>
      </c>
      <c r="Q10" s="649">
        <v>0</v>
      </c>
      <c r="R10" s="718">
        <f t="shared" si="1"/>
        <v>0</v>
      </c>
      <c r="S10" s="45"/>
    </row>
    <row r="11" spans="1:19" ht="13.95" x14ac:dyDescent="0.25">
      <c r="A11" s="380" t="s">
        <v>483</v>
      </c>
      <c r="B11" s="380"/>
      <c r="C11" s="380"/>
      <c r="D11" s="648">
        <v>0</v>
      </c>
      <c r="E11" s="648">
        <v>0</v>
      </c>
      <c r="F11" s="737" t="s">
        <v>480</v>
      </c>
      <c r="G11" s="717">
        <f t="shared" si="0"/>
        <v>0</v>
      </c>
      <c r="H11" s="648">
        <v>0</v>
      </c>
      <c r="I11" s="649">
        <v>0</v>
      </c>
      <c r="J11" s="649">
        <v>0</v>
      </c>
      <c r="K11" s="649">
        <v>0</v>
      </c>
      <c r="L11" s="648">
        <v>0</v>
      </c>
      <c r="M11" s="649">
        <v>0</v>
      </c>
      <c r="N11" s="649">
        <v>0</v>
      </c>
      <c r="O11" s="649">
        <v>0</v>
      </c>
      <c r="P11" s="649">
        <v>0</v>
      </c>
      <c r="Q11" s="649">
        <v>0</v>
      </c>
      <c r="R11" s="718">
        <f t="shared" si="1"/>
        <v>0</v>
      </c>
      <c r="S11" s="45"/>
    </row>
    <row r="12" spans="1:19" ht="13.95" x14ac:dyDescent="0.25">
      <c r="A12" s="380" t="s">
        <v>483</v>
      </c>
      <c r="B12" s="380"/>
      <c r="C12" s="380"/>
      <c r="D12" s="648">
        <v>0</v>
      </c>
      <c r="E12" s="648">
        <v>0</v>
      </c>
      <c r="F12" s="737" t="s">
        <v>480</v>
      </c>
      <c r="G12" s="717">
        <f t="shared" si="0"/>
        <v>0</v>
      </c>
      <c r="H12" s="648">
        <v>0</v>
      </c>
      <c r="I12" s="649">
        <v>0</v>
      </c>
      <c r="J12" s="649">
        <v>0</v>
      </c>
      <c r="K12" s="649">
        <v>0</v>
      </c>
      <c r="L12" s="649">
        <v>0</v>
      </c>
      <c r="M12" s="649">
        <v>0</v>
      </c>
      <c r="N12" s="649">
        <v>0</v>
      </c>
      <c r="O12" s="649">
        <v>0</v>
      </c>
      <c r="P12" s="649">
        <v>0</v>
      </c>
      <c r="Q12" s="649">
        <v>0</v>
      </c>
      <c r="R12" s="718">
        <f t="shared" si="1"/>
        <v>0</v>
      </c>
      <c r="S12" s="45"/>
    </row>
    <row r="13" spans="1:19" ht="13.95" x14ac:dyDescent="0.25">
      <c r="A13" s="380" t="s">
        <v>483</v>
      </c>
      <c r="B13" s="380"/>
      <c r="C13" s="380"/>
      <c r="D13" s="648">
        <v>0</v>
      </c>
      <c r="E13" s="648">
        <v>0</v>
      </c>
      <c r="F13" s="737" t="s">
        <v>480</v>
      </c>
      <c r="G13" s="717">
        <f t="shared" si="0"/>
        <v>0</v>
      </c>
      <c r="H13" s="648">
        <v>0</v>
      </c>
      <c r="I13" s="649">
        <v>0</v>
      </c>
      <c r="J13" s="649">
        <v>0</v>
      </c>
      <c r="K13" s="649">
        <v>0</v>
      </c>
      <c r="L13" s="648">
        <v>0</v>
      </c>
      <c r="M13" s="649">
        <v>0</v>
      </c>
      <c r="N13" s="649">
        <v>0</v>
      </c>
      <c r="O13" s="649">
        <v>0</v>
      </c>
      <c r="P13" s="649">
        <v>0</v>
      </c>
      <c r="Q13" s="649">
        <v>0</v>
      </c>
      <c r="R13" s="718">
        <f t="shared" si="1"/>
        <v>0</v>
      </c>
      <c r="S13" s="45"/>
    </row>
    <row r="14" spans="1:19" ht="13.95" x14ac:dyDescent="0.25">
      <c r="A14" s="380" t="s">
        <v>483</v>
      </c>
      <c r="B14" s="380"/>
      <c r="C14" s="380"/>
      <c r="D14" s="648">
        <v>0</v>
      </c>
      <c r="E14" s="648">
        <v>0</v>
      </c>
      <c r="F14" s="737" t="s">
        <v>480</v>
      </c>
      <c r="G14" s="717">
        <f t="shared" si="0"/>
        <v>0</v>
      </c>
      <c r="H14" s="648">
        <v>0</v>
      </c>
      <c r="I14" s="649">
        <v>0</v>
      </c>
      <c r="J14" s="649">
        <v>0</v>
      </c>
      <c r="K14" s="649">
        <v>0</v>
      </c>
      <c r="L14" s="649">
        <v>0</v>
      </c>
      <c r="M14" s="649">
        <v>0</v>
      </c>
      <c r="N14" s="649">
        <v>0</v>
      </c>
      <c r="O14" s="649">
        <v>0</v>
      </c>
      <c r="P14" s="649">
        <v>0</v>
      </c>
      <c r="Q14" s="649">
        <v>0</v>
      </c>
      <c r="R14" s="718">
        <f t="shared" si="1"/>
        <v>0</v>
      </c>
      <c r="S14" s="45"/>
    </row>
    <row r="15" spans="1:19" ht="13.95" x14ac:dyDescent="0.25">
      <c r="A15" s="380" t="s">
        <v>483</v>
      </c>
      <c r="B15" s="380"/>
      <c r="C15" s="380"/>
      <c r="D15" s="648">
        <v>0</v>
      </c>
      <c r="E15" s="648"/>
      <c r="F15" s="737" t="s">
        <v>480</v>
      </c>
      <c r="G15" s="717">
        <f t="shared" si="0"/>
        <v>0</v>
      </c>
      <c r="H15" s="648">
        <v>0</v>
      </c>
      <c r="I15" s="649">
        <v>0</v>
      </c>
      <c r="J15" s="649">
        <v>0</v>
      </c>
      <c r="K15" s="649">
        <v>0</v>
      </c>
      <c r="L15" s="648">
        <v>0</v>
      </c>
      <c r="M15" s="649">
        <v>0</v>
      </c>
      <c r="N15" s="649">
        <v>0</v>
      </c>
      <c r="O15" s="649">
        <v>0</v>
      </c>
      <c r="P15" s="649">
        <v>0</v>
      </c>
      <c r="Q15" s="649">
        <v>0</v>
      </c>
      <c r="R15" s="718">
        <f t="shared" si="1"/>
        <v>0</v>
      </c>
      <c r="S15" s="45"/>
    </row>
    <row r="16" spans="1:19" ht="13.95" x14ac:dyDescent="0.25">
      <c r="A16" s="380" t="s">
        <v>483</v>
      </c>
      <c r="B16" s="380"/>
      <c r="C16" s="380"/>
      <c r="D16" s="648">
        <v>0</v>
      </c>
      <c r="E16" s="648"/>
      <c r="F16" s="737" t="s">
        <v>480</v>
      </c>
      <c r="G16" s="717">
        <f t="shared" si="0"/>
        <v>0</v>
      </c>
      <c r="H16" s="648">
        <v>0</v>
      </c>
      <c r="I16" s="649">
        <v>0</v>
      </c>
      <c r="J16" s="649">
        <v>0</v>
      </c>
      <c r="K16" s="649">
        <v>0</v>
      </c>
      <c r="L16" s="649">
        <v>0</v>
      </c>
      <c r="M16" s="649">
        <v>0</v>
      </c>
      <c r="N16" s="649">
        <v>0</v>
      </c>
      <c r="O16" s="649">
        <v>0</v>
      </c>
      <c r="P16" s="649">
        <v>0</v>
      </c>
      <c r="Q16" s="649">
        <v>0</v>
      </c>
      <c r="R16" s="718">
        <f t="shared" si="1"/>
        <v>0</v>
      </c>
      <c r="S16" s="45"/>
    </row>
    <row r="17" spans="1:19" ht="13.95" x14ac:dyDescent="0.25">
      <c r="A17" s="380" t="s">
        <v>483</v>
      </c>
      <c r="B17" s="380"/>
      <c r="C17" s="380"/>
      <c r="D17" s="648">
        <v>0</v>
      </c>
      <c r="E17" s="648">
        <v>0</v>
      </c>
      <c r="F17" s="737" t="s">
        <v>480</v>
      </c>
      <c r="G17" s="717">
        <f t="shared" si="0"/>
        <v>0</v>
      </c>
      <c r="H17" s="648">
        <v>0</v>
      </c>
      <c r="I17" s="649">
        <v>0</v>
      </c>
      <c r="J17" s="649">
        <v>0</v>
      </c>
      <c r="K17" s="649">
        <v>0</v>
      </c>
      <c r="L17" s="648">
        <v>0</v>
      </c>
      <c r="M17" s="649">
        <v>0</v>
      </c>
      <c r="N17" s="649">
        <v>0</v>
      </c>
      <c r="O17" s="649">
        <v>0</v>
      </c>
      <c r="P17" s="649">
        <v>0</v>
      </c>
      <c r="Q17" s="649">
        <v>0</v>
      </c>
      <c r="R17" s="718">
        <f t="shared" si="1"/>
        <v>0</v>
      </c>
      <c r="S17" s="45"/>
    </row>
    <row r="18" spans="1:19" ht="13.95" x14ac:dyDescent="0.25">
      <c r="A18" s="380" t="s">
        <v>483</v>
      </c>
      <c r="B18" s="380"/>
      <c r="C18" s="380"/>
      <c r="D18" s="648">
        <v>0</v>
      </c>
      <c r="E18" s="648">
        <v>0</v>
      </c>
      <c r="F18" s="737" t="s">
        <v>480</v>
      </c>
      <c r="G18" s="717">
        <f t="shared" si="0"/>
        <v>0</v>
      </c>
      <c r="H18" s="648">
        <v>0</v>
      </c>
      <c r="I18" s="649">
        <v>0</v>
      </c>
      <c r="J18" s="649">
        <v>0</v>
      </c>
      <c r="K18" s="649">
        <v>0</v>
      </c>
      <c r="L18" s="649">
        <v>0</v>
      </c>
      <c r="M18" s="649">
        <v>0</v>
      </c>
      <c r="N18" s="649">
        <v>0</v>
      </c>
      <c r="O18" s="649">
        <v>0</v>
      </c>
      <c r="P18" s="649">
        <v>0</v>
      </c>
      <c r="Q18" s="649">
        <v>0</v>
      </c>
      <c r="R18" s="718">
        <f t="shared" si="1"/>
        <v>0</v>
      </c>
      <c r="S18" s="45"/>
    </row>
    <row r="19" spans="1:19" ht="15.6" x14ac:dyDescent="0.4">
      <c r="A19" s="380" t="s">
        <v>483</v>
      </c>
      <c r="B19" s="380"/>
      <c r="C19" s="380"/>
      <c r="D19" s="648">
        <v>0</v>
      </c>
      <c r="E19" s="34">
        <v>0</v>
      </c>
      <c r="F19" s="737" t="s">
        <v>480</v>
      </c>
      <c r="G19" s="719">
        <f t="shared" si="0"/>
        <v>0</v>
      </c>
      <c r="H19" s="34">
        <v>0</v>
      </c>
      <c r="I19" s="34">
        <v>0</v>
      </c>
      <c r="J19" s="34">
        <v>0</v>
      </c>
      <c r="K19" s="34">
        <v>0</v>
      </c>
      <c r="L19" s="34">
        <v>0</v>
      </c>
      <c r="M19" s="34">
        <v>0</v>
      </c>
      <c r="N19" s="34">
        <v>0</v>
      </c>
      <c r="O19" s="34">
        <v>0</v>
      </c>
      <c r="P19" s="34">
        <v>0</v>
      </c>
      <c r="Q19" s="34">
        <v>0</v>
      </c>
      <c r="R19" s="719">
        <f t="shared" si="1"/>
        <v>0</v>
      </c>
      <c r="S19" s="45"/>
    </row>
    <row r="20" spans="1:19" ht="15.6" x14ac:dyDescent="0.4">
      <c r="A20" s="716"/>
      <c r="B20" s="716" t="s">
        <v>202</v>
      </c>
      <c r="C20" s="716"/>
      <c r="D20" s="720"/>
      <c r="E20" s="719">
        <f>SUM(E7:E19)</f>
        <v>0</v>
      </c>
      <c r="F20" s="720"/>
      <c r="G20" s="719">
        <f>SUM(G7:G19)</f>
        <v>0</v>
      </c>
      <c r="H20" s="719">
        <f>SUM(H7:H19)</f>
        <v>0</v>
      </c>
      <c r="I20" s="719">
        <f t="shared" ref="I20:N20" si="2">SUM(I7:I19)</f>
        <v>0</v>
      </c>
      <c r="J20" s="719">
        <f>SUM(J7:J19)</f>
        <v>0</v>
      </c>
      <c r="K20" s="719">
        <f>SUM(K7:K19)</f>
        <v>0</v>
      </c>
      <c r="L20" s="719">
        <f t="shared" si="2"/>
        <v>0</v>
      </c>
      <c r="M20" s="719">
        <f t="shared" si="2"/>
        <v>0</v>
      </c>
      <c r="N20" s="719">
        <f t="shared" si="2"/>
        <v>0</v>
      </c>
      <c r="O20" s="719">
        <f t="shared" ref="O20:P20" si="3">SUM(O7:O19)</f>
        <v>0</v>
      </c>
      <c r="P20" s="719">
        <f t="shared" si="3"/>
        <v>0</v>
      </c>
      <c r="Q20" s="719">
        <f t="shared" ref="Q20" si="4">SUM(Q7:Q19)</f>
        <v>0</v>
      </c>
      <c r="R20" s="719">
        <f t="shared" si="1"/>
        <v>0</v>
      </c>
      <c r="S20" s="643"/>
    </row>
    <row r="21" spans="1:19" ht="13.95" x14ac:dyDescent="0.25">
      <c r="A21" s="721"/>
      <c r="B21" s="721"/>
      <c r="C21" s="721"/>
      <c r="D21" s="722"/>
      <c r="E21" s="722"/>
      <c r="F21" s="722"/>
      <c r="G21" s="723"/>
      <c r="H21" s="723"/>
      <c r="I21" s="724"/>
      <c r="J21" s="724"/>
      <c r="K21" s="724"/>
      <c r="L21" s="724"/>
      <c r="M21" s="724"/>
      <c r="N21" s="724"/>
      <c r="O21" s="724"/>
      <c r="P21" s="724"/>
      <c r="Q21" s="724"/>
      <c r="R21" s="724"/>
      <c r="S21" s="644"/>
    </row>
    <row r="22" spans="1:19" ht="13.95" x14ac:dyDescent="0.25">
      <c r="A22" s="861" t="s">
        <v>203</v>
      </c>
      <c r="B22" s="861"/>
      <c r="C22" s="861"/>
      <c r="D22" s="861"/>
      <c r="E22" s="861"/>
      <c r="F22" s="861"/>
      <c r="G22" s="861"/>
      <c r="H22" s="861"/>
      <c r="I22" s="861"/>
      <c r="J22" s="861"/>
      <c r="K22" s="861"/>
      <c r="L22" s="861"/>
      <c r="M22" s="861"/>
      <c r="N22" s="861"/>
      <c r="O22" s="861"/>
      <c r="P22" s="861"/>
      <c r="Q22" s="861"/>
      <c r="R22" s="861"/>
      <c r="S22" s="861"/>
    </row>
    <row r="23" spans="1:19" ht="13.95" x14ac:dyDescent="0.25">
      <c r="A23" s="380" t="s">
        <v>483</v>
      </c>
      <c r="B23" s="738"/>
      <c r="C23" s="738"/>
      <c r="D23" s="650">
        <v>0</v>
      </c>
      <c r="E23" s="651">
        <v>0</v>
      </c>
      <c r="F23" s="737" t="s">
        <v>480</v>
      </c>
      <c r="G23" s="717">
        <f t="shared" ref="G23:G28" si="5">IF(F23="Weekly",E23/52,IF(F23="Biweekly",E23/26,IF(F23="Semi-Monthly",E23/24,IF(F23="Monthly",E23/12))))</f>
        <v>0</v>
      </c>
      <c r="H23" s="648">
        <v>0</v>
      </c>
      <c r="I23" s="649">
        <v>0</v>
      </c>
      <c r="J23" s="649">
        <v>0</v>
      </c>
      <c r="K23" s="649">
        <v>0</v>
      </c>
      <c r="L23" s="649">
        <v>0</v>
      </c>
      <c r="M23" s="649">
        <v>0</v>
      </c>
      <c r="N23" s="649">
        <v>0</v>
      </c>
      <c r="O23" s="649">
        <v>0</v>
      </c>
      <c r="P23" s="649">
        <v>0</v>
      </c>
      <c r="Q23" s="649">
        <v>0</v>
      </c>
      <c r="R23" s="718">
        <f t="shared" ref="R23:R29" si="6">SUM(H23:Q23)</f>
        <v>0</v>
      </c>
      <c r="S23" s="645"/>
    </row>
    <row r="24" spans="1:19" ht="13.95" x14ac:dyDescent="0.25">
      <c r="A24" s="380" t="s">
        <v>483</v>
      </c>
      <c r="B24" s="738"/>
      <c r="C24" s="738"/>
      <c r="D24" s="652">
        <v>0</v>
      </c>
      <c r="E24" s="651">
        <v>0</v>
      </c>
      <c r="F24" s="737" t="s">
        <v>480</v>
      </c>
      <c r="G24" s="717">
        <f t="shared" si="5"/>
        <v>0</v>
      </c>
      <c r="H24" s="648">
        <v>0</v>
      </c>
      <c r="I24" s="649">
        <v>0</v>
      </c>
      <c r="J24" s="649">
        <v>0</v>
      </c>
      <c r="K24" s="649">
        <v>0</v>
      </c>
      <c r="L24" s="649">
        <v>0</v>
      </c>
      <c r="M24" s="649">
        <v>0</v>
      </c>
      <c r="N24" s="649">
        <v>0</v>
      </c>
      <c r="O24" s="649">
        <v>0</v>
      </c>
      <c r="P24" s="649">
        <v>0</v>
      </c>
      <c r="Q24" s="649">
        <v>0</v>
      </c>
      <c r="R24" s="718">
        <f t="shared" si="6"/>
        <v>0</v>
      </c>
      <c r="S24" s="643"/>
    </row>
    <row r="25" spans="1:19" ht="13.95" x14ac:dyDescent="0.25">
      <c r="A25" s="380" t="s">
        <v>483</v>
      </c>
      <c r="B25" s="738"/>
      <c r="C25" s="738"/>
      <c r="D25" s="652">
        <v>0</v>
      </c>
      <c r="E25" s="651">
        <v>0</v>
      </c>
      <c r="F25" s="737" t="s">
        <v>480</v>
      </c>
      <c r="G25" s="717">
        <f t="shared" si="5"/>
        <v>0</v>
      </c>
      <c r="H25" s="648">
        <v>0</v>
      </c>
      <c r="I25" s="649">
        <v>0</v>
      </c>
      <c r="J25" s="649">
        <v>0</v>
      </c>
      <c r="K25" s="649">
        <v>0</v>
      </c>
      <c r="L25" s="649">
        <v>0</v>
      </c>
      <c r="M25" s="649">
        <v>0</v>
      </c>
      <c r="N25" s="649">
        <v>0</v>
      </c>
      <c r="O25" s="649">
        <v>0</v>
      </c>
      <c r="P25" s="649">
        <v>0</v>
      </c>
      <c r="Q25" s="649">
        <v>0</v>
      </c>
      <c r="R25" s="718">
        <f t="shared" si="6"/>
        <v>0</v>
      </c>
      <c r="S25" s="643"/>
    </row>
    <row r="26" spans="1:19" ht="13.95" x14ac:dyDescent="0.25">
      <c r="A26" s="380" t="s">
        <v>483</v>
      </c>
      <c r="B26" s="738"/>
      <c r="C26" s="738"/>
      <c r="D26" s="652">
        <v>0</v>
      </c>
      <c r="E26" s="651">
        <v>0</v>
      </c>
      <c r="F26" s="737" t="s">
        <v>480</v>
      </c>
      <c r="G26" s="717">
        <f t="shared" si="5"/>
        <v>0</v>
      </c>
      <c r="H26" s="648">
        <v>0</v>
      </c>
      <c r="I26" s="649">
        <v>0</v>
      </c>
      <c r="J26" s="649">
        <v>0</v>
      </c>
      <c r="K26" s="649">
        <v>0</v>
      </c>
      <c r="L26" s="649">
        <v>0</v>
      </c>
      <c r="M26" s="649">
        <v>0</v>
      </c>
      <c r="N26" s="649">
        <v>0</v>
      </c>
      <c r="O26" s="649">
        <v>0</v>
      </c>
      <c r="P26" s="649">
        <v>0</v>
      </c>
      <c r="Q26" s="649">
        <v>0</v>
      </c>
      <c r="R26" s="718">
        <f t="shared" si="6"/>
        <v>0</v>
      </c>
      <c r="S26" s="643"/>
    </row>
    <row r="27" spans="1:19" ht="13.95" x14ac:dyDescent="0.25">
      <c r="A27" s="380" t="s">
        <v>483</v>
      </c>
      <c r="B27" s="738"/>
      <c r="C27" s="738"/>
      <c r="D27" s="652">
        <v>0</v>
      </c>
      <c r="E27" s="651">
        <v>0</v>
      </c>
      <c r="F27" s="737" t="s">
        <v>480</v>
      </c>
      <c r="G27" s="717">
        <f t="shared" si="5"/>
        <v>0</v>
      </c>
      <c r="H27" s="648">
        <v>0</v>
      </c>
      <c r="I27" s="649">
        <v>0</v>
      </c>
      <c r="J27" s="649">
        <v>0</v>
      </c>
      <c r="K27" s="649">
        <v>0</v>
      </c>
      <c r="L27" s="649">
        <v>0</v>
      </c>
      <c r="M27" s="649">
        <v>0</v>
      </c>
      <c r="N27" s="649">
        <v>0</v>
      </c>
      <c r="O27" s="649">
        <v>0</v>
      </c>
      <c r="P27" s="649">
        <v>0</v>
      </c>
      <c r="Q27" s="649">
        <v>0</v>
      </c>
      <c r="R27" s="718">
        <f t="shared" si="6"/>
        <v>0</v>
      </c>
      <c r="S27" s="643"/>
    </row>
    <row r="28" spans="1:19" ht="15.6" x14ac:dyDescent="0.4">
      <c r="A28" s="380" t="s">
        <v>483</v>
      </c>
      <c r="B28" s="653"/>
      <c r="C28" s="653"/>
      <c r="D28" s="652">
        <v>0</v>
      </c>
      <c r="E28" s="654">
        <v>0</v>
      </c>
      <c r="F28" s="737" t="s">
        <v>480</v>
      </c>
      <c r="G28" s="719">
        <f t="shared" si="5"/>
        <v>0</v>
      </c>
      <c r="H28" s="654">
        <v>0</v>
      </c>
      <c r="I28" s="34">
        <v>0</v>
      </c>
      <c r="J28" s="34">
        <v>0</v>
      </c>
      <c r="K28" s="34">
        <v>0</v>
      </c>
      <c r="L28" s="34">
        <v>0</v>
      </c>
      <c r="M28" s="34">
        <v>0</v>
      </c>
      <c r="N28" s="34">
        <v>0</v>
      </c>
      <c r="O28" s="34">
        <v>0</v>
      </c>
      <c r="P28" s="34">
        <v>0</v>
      </c>
      <c r="Q28" s="34">
        <v>0</v>
      </c>
      <c r="R28" s="719">
        <f t="shared" si="6"/>
        <v>0</v>
      </c>
      <c r="S28" s="643"/>
    </row>
    <row r="29" spans="1:19" s="693" customFormat="1" ht="15" x14ac:dyDescent="0.4">
      <c r="A29" s="716"/>
      <c r="B29" s="716" t="s">
        <v>204</v>
      </c>
      <c r="C29" s="716"/>
      <c r="D29" s="727"/>
      <c r="E29" s="719">
        <f>SUM(E23:E28)</f>
        <v>0</v>
      </c>
      <c r="F29" s="720"/>
      <c r="G29" s="719">
        <f>SUM(G23:G28)</f>
        <v>0</v>
      </c>
      <c r="H29" s="719">
        <f>SUM(H23:H28)</f>
        <v>0</v>
      </c>
      <c r="I29" s="719">
        <f>SUM(I23:I28)</f>
        <v>0</v>
      </c>
      <c r="J29" s="719">
        <f>SUM(J23:J28)</f>
        <v>0</v>
      </c>
      <c r="K29" s="719">
        <f>SUM(K23:K28)</f>
        <v>0</v>
      </c>
      <c r="L29" s="719">
        <f t="shared" ref="L29:P29" si="7">SUM(L23:L28)</f>
        <v>0</v>
      </c>
      <c r="M29" s="719">
        <f t="shared" si="7"/>
        <v>0</v>
      </c>
      <c r="N29" s="719">
        <f>SUM(N23:N28)</f>
        <v>0</v>
      </c>
      <c r="O29" s="719">
        <f>SUM(O23:O28)</f>
        <v>0</v>
      </c>
      <c r="P29" s="719">
        <f t="shared" si="7"/>
        <v>0</v>
      </c>
      <c r="Q29" s="719">
        <f t="shared" ref="Q29" si="8">SUM(Q23:Q28)</f>
        <v>0</v>
      </c>
      <c r="R29" s="719">
        <f t="shared" si="6"/>
        <v>0</v>
      </c>
      <c r="S29" s="647"/>
    </row>
    <row r="30" spans="1:19" ht="13.95" x14ac:dyDescent="0.25">
      <c r="A30" s="721"/>
      <c r="B30" s="721"/>
      <c r="C30" s="721"/>
      <c r="D30" s="728"/>
      <c r="E30" s="722"/>
      <c r="F30" s="722"/>
      <c r="G30" s="723"/>
      <c r="H30" s="723"/>
      <c r="I30" s="724"/>
      <c r="J30" s="724"/>
      <c r="K30" s="724"/>
      <c r="L30" s="724"/>
      <c r="M30" s="724"/>
      <c r="N30" s="724"/>
      <c r="O30" s="724"/>
      <c r="P30" s="724"/>
      <c r="Q30" s="724"/>
      <c r="R30" s="724"/>
      <c r="S30" s="644"/>
    </row>
    <row r="31" spans="1:19" ht="13.95" x14ac:dyDescent="0.25">
      <c r="A31" s="861" t="s">
        <v>205</v>
      </c>
      <c r="B31" s="861"/>
      <c r="C31" s="861"/>
      <c r="D31" s="861"/>
      <c r="E31" s="861"/>
      <c r="F31" s="861"/>
      <c r="G31" s="861"/>
      <c r="H31" s="861"/>
      <c r="I31" s="861"/>
      <c r="J31" s="861"/>
      <c r="K31" s="861"/>
      <c r="L31" s="861"/>
      <c r="M31" s="861"/>
      <c r="N31" s="861"/>
      <c r="O31" s="861"/>
      <c r="P31" s="861"/>
      <c r="Q31" s="861"/>
      <c r="R31" s="861"/>
      <c r="S31" s="861"/>
    </row>
    <row r="32" spans="1:19" s="693" customFormat="1" ht="13.2" x14ac:dyDescent="0.25">
      <c r="A32" s="380" t="s">
        <v>250</v>
      </c>
      <c r="B32" s="380"/>
      <c r="C32" s="380"/>
      <c r="D32" s="657">
        <v>0</v>
      </c>
      <c r="E32" s="648">
        <v>0</v>
      </c>
      <c r="F32" s="737" t="s">
        <v>480</v>
      </c>
      <c r="G32" s="717">
        <f t="shared" ref="G32:G49" si="9">IF(F32="Weekly",E32/52,IF(F32="Biweekly",E32/26,IF(F32="Semi-Monthly",E32/24,IF(F32="Monthly",E32/12))))</f>
        <v>0</v>
      </c>
      <c r="H32" s="648">
        <v>0</v>
      </c>
      <c r="I32" s="649">
        <v>0</v>
      </c>
      <c r="J32" s="649">
        <v>0</v>
      </c>
      <c r="K32" s="649">
        <v>0</v>
      </c>
      <c r="L32" s="649">
        <v>0</v>
      </c>
      <c r="M32" s="649">
        <v>0</v>
      </c>
      <c r="N32" s="649">
        <v>0</v>
      </c>
      <c r="O32" s="649">
        <v>0</v>
      </c>
      <c r="P32" s="649">
        <v>0</v>
      </c>
      <c r="Q32" s="649">
        <v>0</v>
      </c>
      <c r="R32" s="718">
        <f t="shared" ref="R32:R50" si="10">SUM(H32:Q32)</f>
        <v>0</v>
      </c>
      <c r="S32" s="658"/>
    </row>
    <row r="33" spans="1:19" s="693" customFormat="1" ht="13.2" x14ac:dyDescent="0.25">
      <c r="A33" s="380" t="s">
        <v>251</v>
      </c>
      <c r="B33" s="380"/>
      <c r="C33" s="380"/>
      <c r="D33" s="655">
        <v>0</v>
      </c>
      <c r="E33" s="648">
        <v>0</v>
      </c>
      <c r="F33" s="737" t="s">
        <v>480</v>
      </c>
      <c r="G33" s="717">
        <f t="shared" si="9"/>
        <v>0</v>
      </c>
      <c r="H33" s="648">
        <v>0</v>
      </c>
      <c r="I33" s="649">
        <v>0</v>
      </c>
      <c r="J33" s="649">
        <v>0</v>
      </c>
      <c r="K33" s="649">
        <v>0</v>
      </c>
      <c r="L33" s="649">
        <v>0</v>
      </c>
      <c r="M33" s="649">
        <v>0</v>
      </c>
      <c r="N33" s="649">
        <v>0</v>
      </c>
      <c r="O33" s="649">
        <v>0</v>
      </c>
      <c r="P33" s="649">
        <v>0</v>
      </c>
      <c r="Q33" s="649">
        <v>0</v>
      </c>
      <c r="R33" s="718">
        <f t="shared" si="10"/>
        <v>0</v>
      </c>
      <c r="S33" s="647"/>
    </row>
    <row r="34" spans="1:19" s="693" customFormat="1" ht="13.2" x14ac:dyDescent="0.25">
      <c r="A34" s="380" t="s">
        <v>252</v>
      </c>
      <c r="B34" s="380"/>
      <c r="C34" s="380"/>
      <c r="D34" s="655">
        <v>0</v>
      </c>
      <c r="E34" s="648">
        <v>0</v>
      </c>
      <c r="F34" s="737" t="s">
        <v>480</v>
      </c>
      <c r="G34" s="717">
        <f t="shared" si="9"/>
        <v>0</v>
      </c>
      <c r="H34" s="648">
        <v>0</v>
      </c>
      <c r="I34" s="649">
        <v>0</v>
      </c>
      <c r="J34" s="649">
        <v>0</v>
      </c>
      <c r="K34" s="649">
        <v>0</v>
      </c>
      <c r="L34" s="649">
        <v>0</v>
      </c>
      <c r="M34" s="649">
        <v>0</v>
      </c>
      <c r="N34" s="649">
        <v>0</v>
      </c>
      <c r="O34" s="649">
        <v>0</v>
      </c>
      <c r="P34" s="649">
        <v>0</v>
      </c>
      <c r="Q34" s="649">
        <v>0</v>
      </c>
      <c r="R34" s="718">
        <f t="shared" si="10"/>
        <v>0</v>
      </c>
      <c r="S34" s="647"/>
    </row>
    <row r="35" spans="1:19" s="693" customFormat="1" ht="13.2" x14ac:dyDescent="0.25">
      <c r="A35" s="380" t="s">
        <v>253</v>
      </c>
      <c r="B35" s="380"/>
      <c r="C35" s="380"/>
      <c r="D35" s="655">
        <v>0</v>
      </c>
      <c r="E35" s="648">
        <v>0</v>
      </c>
      <c r="F35" s="737" t="s">
        <v>480</v>
      </c>
      <c r="G35" s="717">
        <f t="shared" si="9"/>
        <v>0</v>
      </c>
      <c r="H35" s="648">
        <v>0</v>
      </c>
      <c r="I35" s="649">
        <v>0</v>
      </c>
      <c r="J35" s="649">
        <v>0</v>
      </c>
      <c r="K35" s="649">
        <v>0</v>
      </c>
      <c r="L35" s="649">
        <v>0</v>
      </c>
      <c r="M35" s="649">
        <v>0</v>
      </c>
      <c r="N35" s="649">
        <v>0</v>
      </c>
      <c r="O35" s="649">
        <v>0</v>
      </c>
      <c r="P35" s="649">
        <v>0</v>
      </c>
      <c r="Q35" s="649">
        <v>0</v>
      </c>
      <c r="R35" s="718">
        <f t="shared" si="10"/>
        <v>0</v>
      </c>
      <c r="S35" s="647"/>
    </row>
    <row r="36" spans="1:19" s="693" customFormat="1" ht="13.2" x14ac:dyDescent="0.25">
      <c r="A36" s="380" t="s">
        <v>254</v>
      </c>
      <c r="B36" s="380"/>
      <c r="C36" s="380"/>
      <c r="D36" s="655">
        <v>0</v>
      </c>
      <c r="E36" s="648">
        <v>0</v>
      </c>
      <c r="F36" s="737" t="s">
        <v>480</v>
      </c>
      <c r="G36" s="717">
        <f t="shared" si="9"/>
        <v>0</v>
      </c>
      <c r="H36" s="648">
        <v>0</v>
      </c>
      <c r="I36" s="649">
        <v>0</v>
      </c>
      <c r="J36" s="649">
        <v>0</v>
      </c>
      <c r="K36" s="649">
        <v>0</v>
      </c>
      <c r="L36" s="649">
        <v>0</v>
      </c>
      <c r="M36" s="649">
        <v>0</v>
      </c>
      <c r="N36" s="649">
        <v>0</v>
      </c>
      <c r="O36" s="649">
        <v>0</v>
      </c>
      <c r="P36" s="649">
        <v>0</v>
      </c>
      <c r="Q36" s="649">
        <v>0</v>
      </c>
      <c r="R36" s="718">
        <f t="shared" si="10"/>
        <v>0</v>
      </c>
      <c r="S36" s="647"/>
    </row>
    <row r="37" spans="1:19" s="693" customFormat="1" ht="13.2" x14ac:dyDescent="0.25">
      <c r="A37" s="380" t="s">
        <v>483</v>
      </c>
      <c r="B37" s="380"/>
      <c r="C37" s="380"/>
      <c r="D37" s="655">
        <v>0</v>
      </c>
      <c r="E37" s="648">
        <v>0</v>
      </c>
      <c r="F37" s="737" t="s">
        <v>480</v>
      </c>
      <c r="G37" s="717">
        <f t="shared" si="9"/>
        <v>0</v>
      </c>
      <c r="H37" s="648">
        <v>0</v>
      </c>
      <c r="I37" s="649">
        <v>0</v>
      </c>
      <c r="J37" s="649">
        <v>0</v>
      </c>
      <c r="K37" s="649">
        <v>0</v>
      </c>
      <c r="L37" s="649">
        <v>0</v>
      </c>
      <c r="M37" s="649">
        <v>0</v>
      </c>
      <c r="N37" s="649">
        <v>0</v>
      </c>
      <c r="O37" s="649">
        <v>0</v>
      </c>
      <c r="P37" s="649">
        <v>0</v>
      </c>
      <c r="Q37" s="649">
        <v>0</v>
      </c>
      <c r="R37" s="718">
        <f t="shared" si="10"/>
        <v>0</v>
      </c>
      <c r="S37" s="647"/>
    </row>
    <row r="38" spans="1:19" s="693" customFormat="1" ht="13.2" x14ac:dyDescent="0.25">
      <c r="A38" s="380" t="s">
        <v>483</v>
      </c>
      <c r="B38" s="380"/>
      <c r="C38" s="380"/>
      <c r="D38" s="655">
        <v>0</v>
      </c>
      <c r="E38" s="648">
        <v>0</v>
      </c>
      <c r="F38" s="737" t="s">
        <v>480</v>
      </c>
      <c r="G38" s="717">
        <f t="shared" si="9"/>
        <v>0</v>
      </c>
      <c r="H38" s="648">
        <v>0</v>
      </c>
      <c r="I38" s="649">
        <v>0</v>
      </c>
      <c r="J38" s="649">
        <v>0</v>
      </c>
      <c r="K38" s="649">
        <v>0</v>
      </c>
      <c r="L38" s="649">
        <v>0</v>
      </c>
      <c r="M38" s="649">
        <v>0</v>
      </c>
      <c r="N38" s="649">
        <v>0</v>
      </c>
      <c r="O38" s="649">
        <v>0</v>
      </c>
      <c r="P38" s="649">
        <v>0</v>
      </c>
      <c r="Q38" s="649">
        <v>0</v>
      </c>
      <c r="R38" s="718">
        <f t="shared" si="10"/>
        <v>0</v>
      </c>
      <c r="S38" s="647"/>
    </row>
    <row r="39" spans="1:19" s="693" customFormat="1" ht="13.2" x14ac:dyDescent="0.25">
      <c r="A39" s="380" t="s">
        <v>483</v>
      </c>
      <c r="B39" s="380"/>
      <c r="C39" s="380"/>
      <c r="D39" s="655">
        <v>0</v>
      </c>
      <c r="E39" s="648">
        <v>0</v>
      </c>
      <c r="F39" s="737" t="s">
        <v>480</v>
      </c>
      <c r="G39" s="717">
        <f t="shared" si="9"/>
        <v>0</v>
      </c>
      <c r="H39" s="648">
        <v>0</v>
      </c>
      <c r="I39" s="649">
        <v>0</v>
      </c>
      <c r="J39" s="649">
        <v>0</v>
      </c>
      <c r="K39" s="649">
        <v>0</v>
      </c>
      <c r="L39" s="649">
        <v>0</v>
      </c>
      <c r="M39" s="649">
        <v>0</v>
      </c>
      <c r="N39" s="649">
        <v>0</v>
      </c>
      <c r="O39" s="649">
        <v>0</v>
      </c>
      <c r="P39" s="649">
        <v>0</v>
      </c>
      <c r="Q39" s="649">
        <v>0</v>
      </c>
      <c r="R39" s="718">
        <f t="shared" si="10"/>
        <v>0</v>
      </c>
      <c r="S39" s="647"/>
    </row>
    <row r="40" spans="1:19" s="693" customFormat="1" ht="13.2" x14ac:dyDescent="0.25">
      <c r="A40" s="380" t="s">
        <v>483</v>
      </c>
      <c r="B40" s="380"/>
      <c r="C40" s="380"/>
      <c r="D40" s="655">
        <v>0</v>
      </c>
      <c r="E40" s="648">
        <v>0</v>
      </c>
      <c r="F40" s="737" t="s">
        <v>480</v>
      </c>
      <c r="G40" s="717">
        <f t="shared" si="9"/>
        <v>0</v>
      </c>
      <c r="H40" s="648">
        <v>0</v>
      </c>
      <c r="I40" s="649">
        <v>0</v>
      </c>
      <c r="J40" s="649">
        <v>0</v>
      </c>
      <c r="K40" s="649">
        <v>0</v>
      </c>
      <c r="L40" s="649">
        <v>0</v>
      </c>
      <c r="M40" s="649">
        <v>0</v>
      </c>
      <c r="N40" s="649">
        <v>0</v>
      </c>
      <c r="O40" s="649">
        <v>0</v>
      </c>
      <c r="P40" s="649">
        <v>0</v>
      </c>
      <c r="Q40" s="649">
        <v>0</v>
      </c>
      <c r="R40" s="718">
        <f t="shared" si="10"/>
        <v>0</v>
      </c>
      <c r="S40" s="647"/>
    </row>
    <row r="41" spans="1:19" s="693" customFormat="1" ht="13.2" x14ac:dyDescent="0.25">
      <c r="A41" s="380" t="s">
        <v>483</v>
      </c>
      <c r="B41" s="380"/>
      <c r="C41" s="380"/>
      <c r="D41" s="655">
        <v>0</v>
      </c>
      <c r="E41" s="648">
        <v>0</v>
      </c>
      <c r="F41" s="737" t="s">
        <v>480</v>
      </c>
      <c r="G41" s="717">
        <f t="shared" si="9"/>
        <v>0</v>
      </c>
      <c r="H41" s="648">
        <v>0</v>
      </c>
      <c r="I41" s="649">
        <v>0</v>
      </c>
      <c r="J41" s="649">
        <v>0</v>
      </c>
      <c r="K41" s="649">
        <v>0</v>
      </c>
      <c r="L41" s="649">
        <v>0</v>
      </c>
      <c r="M41" s="649">
        <v>0</v>
      </c>
      <c r="N41" s="649">
        <v>0</v>
      </c>
      <c r="O41" s="649">
        <v>0</v>
      </c>
      <c r="P41" s="649">
        <v>0</v>
      </c>
      <c r="Q41" s="649">
        <v>0</v>
      </c>
      <c r="R41" s="718">
        <f t="shared" si="10"/>
        <v>0</v>
      </c>
      <c r="S41" s="647"/>
    </row>
    <row r="42" spans="1:19" s="693" customFormat="1" ht="13.2" x14ac:dyDescent="0.25">
      <c r="A42" s="380" t="s">
        <v>483</v>
      </c>
      <c r="B42" s="380"/>
      <c r="C42" s="380"/>
      <c r="D42" s="655">
        <v>0</v>
      </c>
      <c r="E42" s="648">
        <v>0</v>
      </c>
      <c r="F42" s="737" t="s">
        <v>480</v>
      </c>
      <c r="G42" s="717">
        <f t="shared" si="9"/>
        <v>0</v>
      </c>
      <c r="H42" s="648">
        <v>0</v>
      </c>
      <c r="I42" s="649">
        <v>0</v>
      </c>
      <c r="J42" s="649">
        <v>0</v>
      </c>
      <c r="K42" s="649">
        <v>0</v>
      </c>
      <c r="L42" s="649">
        <v>0</v>
      </c>
      <c r="M42" s="649">
        <v>0</v>
      </c>
      <c r="N42" s="649">
        <v>0</v>
      </c>
      <c r="O42" s="649">
        <v>0</v>
      </c>
      <c r="P42" s="649">
        <v>0</v>
      </c>
      <c r="Q42" s="649">
        <v>0</v>
      </c>
      <c r="R42" s="718">
        <f t="shared" si="10"/>
        <v>0</v>
      </c>
      <c r="S42" s="647"/>
    </row>
    <row r="43" spans="1:19" s="693" customFormat="1" ht="13.2" x14ac:dyDescent="0.25">
      <c r="A43" s="380" t="s">
        <v>483</v>
      </c>
      <c r="B43" s="380"/>
      <c r="C43" s="380"/>
      <c r="D43" s="655">
        <v>0</v>
      </c>
      <c r="E43" s="648">
        <v>0</v>
      </c>
      <c r="F43" s="737" t="s">
        <v>480</v>
      </c>
      <c r="G43" s="717">
        <f t="shared" si="9"/>
        <v>0</v>
      </c>
      <c r="H43" s="648">
        <v>0</v>
      </c>
      <c r="I43" s="649">
        <v>0</v>
      </c>
      <c r="J43" s="649">
        <v>0</v>
      </c>
      <c r="K43" s="649">
        <v>0</v>
      </c>
      <c r="L43" s="649">
        <v>0</v>
      </c>
      <c r="M43" s="649">
        <v>0</v>
      </c>
      <c r="N43" s="649">
        <v>0</v>
      </c>
      <c r="O43" s="649">
        <v>0</v>
      </c>
      <c r="P43" s="649">
        <v>0</v>
      </c>
      <c r="Q43" s="649">
        <v>0</v>
      </c>
      <c r="R43" s="718">
        <f t="shared" si="10"/>
        <v>0</v>
      </c>
      <c r="S43" s="647"/>
    </row>
    <row r="44" spans="1:19" s="693" customFormat="1" ht="13.2" x14ac:dyDescent="0.25">
      <c r="A44" s="380" t="s">
        <v>483</v>
      </c>
      <c r="B44" s="380"/>
      <c r="C44" s="380"/>
      <c r="D44" s="655">
        <v>0</v>
      </c>
      <c r="E44" s="648">
        <v>0</v>
      </c>
      <c r="F44" s="737" t="s">
        <v>480</v>
      </c>
      <c r="G44" s="717">
        <f t="shared" si="9"/>
        <v>0</v>
      </c>
      <c r="H44" s="648">
        <v>0</v>
      </c>
      <c r="I44" s="649">
        <v>0</v>
      </c>
      <c r="J44" s="649">
        <v>0</v>
      </c>
      <c r="K44" s="649">
        <v>0</v>
      </c>
      <c r="L44" s="649">
        <v>0</v>
      </c>
      <c r="M44" s="649">
        <v>0</v>
      </c>
      <c r="N44" s="649">
        <v>0</v>
      </c>
      <c r="O44" s="649">
        <v>0</v>
      </c>
      <c r="P44" s="649">
        <v>0</v>
      </c>
      <c r="Q44" s="649">
        <v>0</v>
      </c>
      <c r="R44" s="718">
        <f t="shared" si="10"/>
        <v>0</v>
      </c>
      <c r="S44" s="647"/>
    </row>
    <row r="45" spans="1:19" s="693" customFormat="1" ht="13.2" x14ac:dyDescent="0.25">
      <c r="A45" s="380" t="s">
        <v>483</v>
      </c>
      <c r="B45" s="380"/>
      <c r="C45" s="380"/>
      <c r="D45" s="655">
        <v>0</v>
      </c>
      <c r="E45" s="648">
        <v>0</v>
      </c>
      <c r="F45" s="737" t="s">
        <v>480</v>
      </c>
      <c r="G45" s="717">
        <f t="shared" si="9"/>
        <v>0</v>
      </c>
      <c r="H45" s="648">
        <v>0</v>
      </c>
      <c r="I45" s="649">
        <v>0</v>
      </c>
      <c r="J45" s="649">
        <v>0</v>
      </c>
      <c r="K45" s="649">
        <v>0</v>
      </c>
      <c r="L45" s="649">
        <v>0</v>
      </c>
      <c r="M45" s="649">
        <v>0</v>
      </c>
      <c r="N45" s="649">
        <v>0</v>
      </c>
      <c r="O45" s="649">
        <v>0</v>
      </c>
      <c r="P45" s="649">
        <v>0</v>
      </c>
      <c r="Q45" s="649">
        <v>0</v>
      </c>
      <c r="R45" s="718">
        <f t="shared" si="10"/>
        <v>0</v>
      </c>
      <c r="S45" s="647"/>
    </row>
    <row r="46" spans="1:19" s="693" customFormat="1" ht="13.2" x14ac:dyDescent="0.25">
      <c r="A46" s="380" t="s">
        <v>483</v>
      </c>
      <c r="B46" s="380"/>
      <c r="C46" s="380"/>
      <c r="D46" s="655">
        <v>0</v>
      </c>
      <c r="E46" s="648">
        <v>0</v>
      </c>
      <c r="F46" s="737" t="s">
        <v>480</v>
      </c>
      <c r="G46" s="717">
        <f t="shared" si="9"/>
        <v>0</v>
      </c>
      <c r="H46" s="648">
        <v>0</v>
      </c>
      <c r="I46" s="649">
        <v>0</v>
      </c>
      <c r="J46" s="649">
        <v>0</v>
      </c>
      <c r="K46" s="649">
        <v>0</v>
      </c>
      <c r="L46" s="649">
        <v>0</v>
      </c>
      <c r="M46" s="649">
        <v>0</v>
      </c>
      <c r="N46" s="649">
        <v>0</v>
      </c>
      <c r="O46" s="649">
        <v>0</v>
      </c>
      <c r="P46" s="649">
        <v>0</v>
      </c>
      <c r="Q46" s="649">
        <v>0</v>
      </c>
      <c r="R46" s="718">
        <f t="shared" si="10"/>
        <v>0</v>
      </c>
      <c r="S46" s="647"/>
    </row>
    <row r="47" spans="1:19" s="693" customFormat="1" ht="13.2" x14ac:dyDescent="0.25">
      <c r="A47" s="380" t="s">
        <v>483</v>
      </c>
      <c r="B47" s="380"/>
      <c r="C47" s="380"/>
      <c r="D47" s="655">
        <v>0</v>
      </c>
      <c r="E47" s="648">
        <v>0</v>
      </c>
      <c r="F47" s="737" t="s">
        <v>480</v>
      </c>
      <c r="G47" s="717">
        <f t="shared" si="9"/>
        <v>0</v>
      </c>
      <c r="H47" s="648">
        <v>0</v>
      </c>
      <c r="I47" s="649">
        <v>0</v>
      </c>
      <c r="J47" s="649">
        <v>0</v>
      </c>
      <c r="K47" s="649">
        <v>0</v>
      </c>
      <c r="L47" s="649">
        <v>0</v>
      </c>
      <c r="M47" s="649">
        <v>0</v>
      </c>
      <c r="N47" s="649">
        <v>0</v>
      </c>
      <c r="O47" s="649">
        <v>0</v>
      </c>
      <c r="P47" s="649">
        <v>0</v>
      </c>
      <c r="Q47" s="649">
        <v>0</v>
      </c>
      <c r="R47" s="718">
        <f t="shared" si="10"/>
        <v>0</v>
      </c>
      <c r="S47" s="647"/>
    </row>
    <row r="48" spans="1:19" s="693" customFormat="1" ht="13.2" x14ac:dyDescent="0.25">
      <c r="A48" s="380" t="s">
        <v>483</v>
      </c>
      <c r="B48" s="380"/>
      <c r="C48" s="380"/>
      <c r="D48" s="655">
        <v>0</v>
      </c>
      <c r="E48" s="648"/>
      <c r="F48" s="737" t="s">
        <v>480</v>
      </c>
      <c r="G48" s="717">
        <f t="shared" si="9"/>
        <v>0</v>
      </c>
      <c r="H48" s="648">
        <v>0</v>
      </c>
      <c r="I48" s="649">
        <v>0</v>
      </c>
      <c r="J48" s="649">
        <v>0</v>
      </c>
      <c r="K48" s="649">
        <v>0</v>
      </c>
      <c r="L48" s="649">
        <v>0</v>
      </c>
      <c r="M48" s="649">
        <v>0</v>
      </c>
      <c r="N48" s="649">
        <v>0</v>
      </c>
      <c r="O48" s="649">
        <v>0</v>
      </c>
      <c r="P48" s="649">
        <v>0</v>
      </c>
      <c r="Q48" s="649">
        <v>0</v>
      </c>
      <c r="R48" s="718">
        <f t="shared" si="10"/>
        <v>0</v>
      </c>
      <c r="S48" s="647"/>
    </row>
    <row r="49" spans="1:19" s="693" customFormat="1" ht="15" x14ac:dyDescent="0.4">
      <c r="A49" s="380" t="s">
        <v>483</v>
      </c>
      <c r="B49" s="653"/>
      <c r="C49" s="653"/>
      <c r="D49" s="652">
        <v>0</v>
      </c>
      <c r="E49" s="654">
        <v>0</v>
      </c>
      <c r="F49" s="737" t="s">
        <v>480</v>
      </c>
      <c r="G49" s="719">
        <f t="shared" si="9"/>
        <v>0</v>
      </c>
      <c r="H49" s="656">
        <v>0</v>
      </c>
      <c r="I49" s="34">
        <v>0</v>
      </c>
      <c r="J49" s="34">
        <v>0</v>
      </c>
      <c r="K49" s="34">
        <v>0</v>
      </c>
      <c r="L49" s="34">
        <v>0</v>
      </c>
      <c r="M49" s="34">
        <v>0</v>
      </c>
      <c r="N49" s="34">
        <v>0</v>
      </c>
      <c r="O49" s="34">
        <v>0</v>
      </c>
      <c r="P49" s="34">
        <v>0</v>
      </c>
      <c r="Q49" s="34">
        <v>0</v>
      </c>
      <c r="R49" s="719">
        <f t="shared" si="10"/>
        <v>0</v>
      </c>
      <c r="S49" s="647"/>
    </row>
    <row r="50" spans="1:19" s="693" customFormat="1" ht="15" x14ac:dyDescent="0.4">
      <c r="A50" s="716"/>
      <c r="B50" s="716" t="s">
        <v>206</v>
      </c>
      <c r="C50" s="716"/>
      <c r="D50" s="727"/>
      <c r="E50" s="719">
        <f>SUM(E32:E49)</f>
        <v>0</v>
      </c>
      <c r="F50" s="720"/>
      <c r="G50" s="719">
        <f>SUM(G32:G49)</f>
        <v>0</v>
      </c>
      <c r="H50" s="719">
        <f>SUM(H32:H49)</f>
        <v>0</v>
      </c>
      <c r="I50" s="719">
        <f>SUM(I32:I49)</f>
        <v>0</v>
      </c>
      <c r="J50" s="719">
        <f>SUM(J32:J49)</f>
        <v>0</v>
      </c>
      <c r="K50" s="719">
        <f>SUM(K32:K49)</f>
        <v>0</v>
      </c>
      <c r="L50" s="719">
        <f t="shared" ref="L50" si="11">SUM(L32:L49)</f>
        <v>0</v>
      </c>
      <c r="M50" s="719">
        <f>SUM(M32:M49)</f>
        <v>0</v>
      </c>
      <c r="N50" s="719">
        <f t="shared" ref="N50:O50" si="12">SUM(N32:N49)</f>
        <v>0</v>
      </c>
      <c r="O50" s="719">
        <f t="shared" si="12"/>
        <v>0</v>
      </c>
      <c r="P50" s="719">
        <f>SUM(P32:P49)</f>
        <v>0</v>
      </c>
      <c r="Q50" s="719">
        <f>SUM(Q32:Q49)</f>
        <v>0</v>
      </c>
      <c r="R50" s="719">
        <f t="shared" si="10"/>
        <v>0</v>
      </c>
      <c r="S50" s="647"/>
    </row>
    <row r="51" spans="1:19" x14ac:dyDescent="0.25">
      <c r="A51" s="721"/>
      <c r="B51" s="721"/>
      <c r="C51" s="721"/>
      <c r="D51" s="728"/>
      <c r="E51" s="722"/>
      <c r="F51" s="722"/>
      <c r="G51" s="723"/>
      <c r="H51" s="723" t="s">
        <v>207</v>
      </c>
      <c r="I51" s="724"/>
      <c r="J51" s="724"/>
      <c r="K51" s="724"/>
      <c r="L51" s="724"/>
      <c r="M51" s="724"/>
      <c r="N51" s="724"/>
      <c r="O51" s="724"/>
      <c r="P51" s="724"/>
      <c r="Q51" s="724"/>
      <c r="R51" s="724"/>
      <c r="S51" s="644"/>
    </row>
    <row r="52" spans="1:19" x14ac:dyDescent="0.25">
      <c r="A52" s="861" t="s">
        <v>208</v>
      </c>
      <c r="B52" s="861"/>
      <c r="C52" s="861"/>
      <c r="D52" s="861"/>
      <c r="E52" s="861"/>
      <c r="F52" s="861"/>
      <c r="G52" s="861"/>
      <c r="H52" s="861"/>
      <c r="I52" s="861"/>
      <c r="J52" s="861"/>
      <c r="K52" s="861"/>
      <c r="L52" s="861"/>
      <c r="M52" s="861"/>
      <c r="N52" s="861"/>
      <c r="O52" s="861"/>
      <c r="P52" s="861"/>
      <c r="Q52" s="861"/>
      <c r="R52" s="861"/>
      <c r="S52" s="861"/>
    </row>
    <row r="53" spans="1:19" s="693" customFormat="1" ht="13.2" x14ac:dyDescent="0.25">
      <c r="A53" s="380" t="s">
        <v>483</v>
      </c>
      <c r="B53" s="738"/>
      <c r="C53" s="738"/>
      <c r="D53" s="657">
        <v>0</v>
      </c>
      <c r="E53" s="657">
        <v>0</v>
      </c>
      <c r="F53" s="737" t="s">
        <v>480</v>
      </c>
      <c r="G53" s="648">
        <f t="shared" ref="G53:G61" si="13">IF(F53="Weekly",E53/52,IF(F53="Biweekly",E53/26,IF(F53="Semi-Monthly",E53/24,IF(F53="Monthly",E53/12))))</f>
        <v>0</v>
      </c>
      <c r="H53" s="657">
        <v>0</v>
      </c>
      <c r="I53" s="649">
        <v>0</v>
      </c>
      <c r="J53" s="649">
        <v>0</v>
      </c>
      <c r="K53" s="649">
        <v>0</v>
      </c>
      <c r="L53" s="649">
        <v>0</v>
      </c>
      <c r="M53" s="649">
        <v>0</v>
      </c>
      <c r="N53" s="649">
        <v>0</v>
      </c>
      <c r="O53" s="649">
        <v>0</v>
      </c>
      <c r="P53" s="649">
        <v>0</v>
      </c>
      <c r="Q53" s="649">
        <v>0</v>
      </c>
      <c r="R53" s="718">
        <f t="shared" ref="R53:R62" si="14">SUM(H53:Q53)</f>
        <v>0</v>
      </c>
      <c r="S53" s="658"/>
    </row>
    <row r="54" spans="1:19" s="693" customFormat="1" ht="13.2" x14ac:dyDescent="0.25">
      <c r="A54" s="380" t="s">
        <v>483</v>
      </c>
      <c r="B54" s="738"/>
      <c r="C54" s="738"/>
      <c r="D54" s="655">
        <v>0</v>
      </c>
      <c r="E54" s="655">
        <v>0</v>
      </c>
      <c r="F54" s="737" t="s">
        <v>480</v>
      </c>
      <c r="G54" s="648">
        <f t="shared" si="13"/>
        <v>0</v>
      </c>
      <c r="H54" s="655">
        <v>0</v>
      </c>
      <c r="I54" s="649">
        <v>0</v>
      </c>
      <c r="J54" s="649">
        <v>0</v>
      </c>
      <c r="K54" s="649">
        <v>0</v>
      </c>
      <c r="L54" s="649">
        <v>0</v>
      </c>
      <c r="M54" s="649">
        <v>0</v>
      </c>
      <c r="N54" s="649">
        <v>0</v>
      </c>
      <c r="O54" s="649">
        <v>0</v>
      </c>
      <c r="P54" s="649">
        <v>0</v>
      </c>
      <c r="Q54" s="649">
        <v>0</v>
      </c>
      <c r="R54" s="718">
        <f t="shared" si="14"/>
        <v>0</v>
      </c>
      <c r="S54" s="647"/>
    </row>
    <row r="55" spans="1:19" s="693" customFormat="1" ht="13.2" x14ac:dyDescent="0.25">
      <c r="A55" s="380" t="s">
        <v>483</v>
      </c>
      <c r="B55" s="738"/>
      <c r="C55" s="738"/>
      <c r="D55" s="655">
        <v>0</v>
      </c>
      <c r="E55" s="655">
        <v>0</v>
      </c>
      <c r="F55" s="737" t="s">
        <v>480</v>
      </c>
      <c r="G55" s="648">
        <f t="shared" si="13"/>
        <v>0</v>
      </c>
      <c r="H55" s="655">
        <v>0</v>
      </c>
      <c r="I55" s="649">
        <v>0</v>
      </c>
      <c r="J55" s="649">
        <v>0</v>
      </c>
      <c r="K55" s="649">
        <v>0</v>
      </c>
      <c r="L55" s="649">
        <v>0</v>
      </c>
      <c r="M55" s="649">
        <v>0</v>
      </c>
      <c r="N55" s="649">
        <v>0</v>
      </c>
      <c r="O55" s="649">
        <v>0</v>
      </c>
      <c r="P55" s="649">
        <v>0</v>
      </c>
      <c r="Q55" s="649">
        <v>0</v>
      </c>
      <c r="R55" s="718">
        <f t="shared" si="14"/>
        <v>0</v>
      </c>
      <c r="S55" s="647"/>
    </row>
    <row r="56" spans="1:19" s="693" customFormat="1" ht="13.2" x14ac:dyDescent="0.25">
      <c r="A56" s="380" t="s">
        <v>483</v>
      </c>
      <c r="B56" s="738"/>
      <c r="C56" s="738"/>
      <c r="D56" s="655">
        <v>0</v>
      </c>
      <c r="E56" s="655">
        <v>0</v>
      </c>
      <c r="F56" s="737" t="s">
        <v>480</v>
      </c>
      <c r="G56" s="648">
        <f t="shared" si="13"/>
        <v>0</v>
      </c>
      <c r="H56" s="655">
        <v>0</v>
      </c>
      <c r="I56" s="649">
        <v>0</v>
      </c>
      <c r="J56" s="649">
        <v>0</v>
      </c>
      <c r="K56" s="649">
        <v>0</v>
      </c>
      <c r="L56" s="649">
        <v>0</v>
      </c>
      <c r="M56" s="649">
        <v>0</v>
      </c>
      <c r="N56" s="649">
        <v>0</v>
      </c>
      <c r="O56" s="649">
        <v>0</v>
      </c>
      <c r="P56" s="649">
        <v>0</v>
      </c>
      <c r="Q56" s="649">
        <v>0</v>
      </c>
      <c r="R56" s="718">
        <f t="shared" si="14"/>
        <v>0</v>
      </c>
      <c r="S56" s="647"/>
    </row>
    <row r="57" spans="1:19" s="693" customFormat="1" ht="13.2" x14ac:dyDescent="0.25">
      <c r="A57" s="380" t="s">
        <v>483</v>
      </c>
      <c r="B57" s="738"/>
      <c r="C57" s="738"/>
      <c r="D57" s="655">
        <v>0</v>
      </c>
      <c r="E57" s="655">
        <v>0</v>
      </c>
      <c r="F57" s="737" t="s">
        <v>480</v>
      </c>
      <c r="G57" s="648">
        <f t="shared" si="13"/>
        <v>0</v>
      </c>
      <c r="H57" s="655">
        <v>0</v>
      </c>
      <c r="I57" s="649">
        <v>0</v>
      </c>
      <c r="J57" s="649">
        <v>0</v>
      </c>
      <c r="K57" s="649">
        <v>0</v>
      </c>
      <c r="L57" s="649">
        <v>0</v>
      </c>
      <c r="M57" s="649">
        <v>0</v>
      </c>
      <c r="N57" s="649">
        <v>0</v>
      </c>
      <c r="O57" s="649">
        <v>0</v>
      </c>
      <c r="P57" s="649">
        <v>0</v>
      </c>
      <c r="Q57" s="649">
        <v>0</v>
      </c>
      <c r="R57" s="718">
        <f t="shared" si="14"/>
        <v>0</v>
      </c>
      <c r="S57" s="647"/>
    </row>
    <row r="58" spans="1:19" s="693" customFormat="1" ht="13.2" x14ac:dyDescent="0.25">
      <c r="A58" s="380" t="s">
        <v>483</v>
      </c>
      <c r="B58" s="738"/>
      <c r="C58" s="738"/>
      <c r="D58" s="655">
        <v>0</v>
      </c>
      <c r="E58" s="655">
        <v>0</v>
      </c>
      <c r="F58" s="737" t="s">
        <v>480</v>
      </c>
      <c r="G58" s="648">
        <f t="shared" si="13"/>
        <v>0</v>
      </c>
      <c r="H58" s="655">
        <v>0</v>
      </c>
      <c r="I58" s="649">
        <v>0</v>
      </c>
      <c r="J58" s="649">
        <v>0</v>
      </c>
      <c r="K58" s="649">
        <v>0</v>
      </c>
      <c r="L58" s="649">
        <v>0</v>
      </c>
      <c r="M58" s="649">
        <v>0</v>
      </c>
      <c r="N58" s="649">
        <v>0</v>
      </c>
      <c r="O58" s="649">
        <v>0</v>
      </c>
      <c r="P58" s="649">
        <v>0</v>
      </c>
      <c r="Q58" s="649">
        <v>0</v>
      </c>
      <c r="R58" s="718">
        <f t="shared" si="14"/>
        <v>0</v>
      </c>
      <c r="S58" s="647"/>
    </row>
    <row r="59" spans="1:19" s="693" customFormat="1" ht="13.2" x14ac:dyDescent="0.25">
      <c r="A59" s="380" t="s">
        <v>483</v>
      </c>
      <c r="B59" s="738"/>
      <c r="C59" s="738"/>
      <c r="D59" s="655">
        <v>0</v>
      </c>
      <c r="E59" s="655">
        <v>0</v>
      </c>
      <c r="F59" s="737" t="s">
        <v>480</v>
      </c>
      <c r="G59" s="648">
        <f t="shared" si="13"/>
        <v>0</v>
      </c>
      <c r="H59" s="655">
        <v>0</v>
      </c>
      <c r="I59" s="649">
        <v>0</v>
      </c>
      <c r="J59" s="649">
        <v>0</v>
      </c>
      <c r="K59" s="649">
        <v>0</v>
      </c>
      <c r="L59" s="649">
        <v>0</v>
      </c>
      <c r="M59" s="649">
        <v>0</v>
      </c>
      <c r="N59" s="649">
        <v>0</v>
      </c>
      <c r="O59" s="649">
        <v>0</v>
      </c>
      <c r="P59" s="649">
        <v>0</v>
      </c>
      <c r="Q59" s="649">
        <v>0</v>
      </c>
      <c r="R59" s="718">
        <f t="shared" si="14"/>
        <v>0</v>
      </c>
      <c r="S59" s="647"/>
    </row>
    <row r="60" spans="1:19" s="693" customFormat="1" ht="13.2" x14ac:dyDescent="0.25">
      <c r="A60" s="380" t="s">
        <v>483</v>
      </c>
      <c r="B60" s="738"/>
      <c r="C60" s="738"/>
      <c r="D60" s="655">
        <v>0</v>
      </c>
      <c r="E60" s="655">
        <v>0</v>
      </c>
      <c r="F60" s="737" t="s">
        <v>480</v>
      </c>
      <c r="G60" s="648">
        <f t="shared" si="13"/>
        <v>0</v>
      </c>
      <c r="H60" s="655">
        <v>0</v>
      </c>
      <c r="I60" s="649">
        <v>0</v>
      </c>
      <c r="J60" s="649">
        <v>0</v>
      </c>
      <c r="K60" s="649">
        <v>0</v>
      </c>
      <c r="L60" s="649">
        <v>0</v>
      </c>
      <c r="M60" s="649">
        <v>0</v>
      </c>
      <c r="N60" s="649">
        <v>0</v>
      </c>
      <c r="O60" s="649">
        <v>0</v>
      </c>
      <c r="P60" s="649">
        <v>0</v>
      </c>
      <c r="Q60" s="649">
        <v>0</v>
      </c>
      <c r="R60" s="718">
        <f t="shared" si="14"/>
        <v>0</v>
      </c>
      <c r="S60" s="647"/>
    </row>
    <row r="61" spans="1:19" s="693" customFormat="1" ht="15" x14ac:dyDescent="0.4">
      <c r="A61" s="380" t="s">
        <v>483</v>
      </c>
      <c r="B61" s="653"/>
      <c r="C61" s="653"/>
      <c r="D61" s="652">
        <v>0</v>
      </c>
      <c r="E61" s="656">
        <v>0</v>
      </c>
      <c r="F61" s="737" t="s">
        <v>480</v>
      </c>
      <c r="G61" s="34">
        <f t="shared" si="13"/>
        <v>0</v>
      </c>
      <c r="H61" s="656">
        <v>0</v>
      </c>
      <c r="I61" s="34">
        <v>0</v>
      </c>
      <c r="J61" s="34">
        <v>0</v>
      </c>
      <c r="K61" s="34">
        <v>0</v>
      </c>
      <c r="L61" s="34">
        <v>0</v>
      </c>
      <c r="M61" s="34">
        <v>0</v>
      </c>
      <c r="N61" s="34">
        <v>0</v>
      </c>
      <c r="O61" s="34">
        <v>0</v>
      </c>
      <c r="P61" s="34">
        <v>0</v>
      </c>
      <c r="Q61" s="34">
        <v>0</v>
      </c>
      <c r="R61" s="719">
        <f t="shared" si="14"/>
        <v>0</v>
      </c>
      <c r="S61" s="647"/>
    </row>
    <row r="62" spans="1:19" s="693" customFormat="1" ht="15" x14ac:dyDescent="0.4">
      <c r="A62" s="716"/>
      <c r="B62" s="716" t="s">
        <v>209</v>
      </c>
      <c r="C62" s="716"/>
      <c r="D62" s="727"/>
      <c r="E62" s="730">
        <f>SUM(E53:E61)</f>
        <v>0</v>
      </c>
      <c r="F62" s="731"/>
      <c r="G62" s="719">
        <f>SUM(G53:G61)</f>
        <v>0</v>
      </c>
      <c r="H62" s="730">
        <f>SUM(H53:H61)</f>
        <v>0</v>
      </c>
      <c r="I62" s="719">
        <f t="shared" ref="I62:P62" si="15">SUM(I53:I61)</f>
        <v>0</v>
      </c>
      <c r="J62" s="719">
        <f t="shared" si="15"/>
        <v>0</v>
      </c>
      <c r="K62" s="719">
        <f t="shared" ref="K62" si="16">SUM(K53:K61)</f>
        <v>0</v>
      </c>
      <c r="L62" s="719">
        <f t="shared" si="15"/>
        <v>0</v>
      </c>
      <c r="M62" s="719">
        <f t="shared" si="15"/>
        <v>0</v>
      </c>
      <c r="N62" s="719">
        <f t="shared" ref="N62" si="17">SUM(N53:N61)</f>
        <v>0</v>
      </c>
      <c r="O62" s="719">
        <f t="shared" si="15"/>
        <v>0</v>
      </c>
      <c r="P62" s="719">
        <f t="shared" si="15"/>
        <v>0</v>
      </c>
      <c r="Q62" s="719">
        <f t="shared" ref="Q62" si="18">SUM(Q53:Q61)</f>
        <v>0</v>
      </c>
      <c r="R62" s="719">
        <f t="shared" si="14"/>
        <v>0</v>
      </c>
      <c r="S62" s="647"/>
    </row>
    <row r="63" spans="1:19" s="693" customFormat="1" ht="13.2" x14ac:dyDescent="0.25">
      <c r="A63" s="716"/>
      <c r="B63" s="716"/>
      <c r="C63" s="716"/>
      <c r="D63" s="727"/>
      <c r="E63" s="727"/>
      <c r="F63" s="731"/>
      <c r="G63" s="717"/>
      <c r="H63" s="729"/>
      <c r="I63" s="718"/>
      <c r="J63" s="718"/>
      <c r="K63" s="718"/>
      <c r="L63" s="718"/>
      <c r="M63" s="718"/>
      <c r="N63" s="718"/>
      <c r="O63" s="718"/>
      <c r="P63" s="718"/>
      <c r="Q63" s="718"/>
      <c r="R63" s="718"/>
      <c r="S63" s="647"/>
    </row>
    <row r="64" spans="1:19" s="693" customFormat="1" ht="15" x14ac:dyDescent="0.4">
      <c r="A64" s="716"/>
      <c r="B64" s="716" t="s">
        <v>210</v>
      </c>
      <c r="C64" s="716"/>
      <c r="D64" s="727"/>
      <c r="E64" s="732">
        <f t="shared" ref="E64:R64" si="19">E20+E50+E29+E62</f>
        <v>0</v>
      </c>
      <c r="F64" s="731"/>
      <c r="G64" s="733">
        <f t="shared" si="19"/>
        <v>0</v>
      </c>
      <c r="H64" s="732">
        <f t="shared" si="19"/>
        <v>0</v>
      </c>
      <c r="I64" s="733">
        <f t="shared" si="19"/>
        <v>0</v>
      </c>
      <c r="J64" s="733">
        <f t="shared" si="19"/>
        <v>0</v>
      </c>
      <c r="K64" s="733">
        <f t="shared" ref="K64" si="20">K20+K50+K29+K62</f>
        <v>0</v>
      </c>
      <c r="L64" s="733">
        <f t="shared" si="19"/>
        <v>0</v>
      </c>
      <c r="M64" s="733">
        <f t="shared" si="19"/>
        <v>0</v>
      </c>
      <c r="N64" s="733">
        <f t="shared" ref="N64" si="21">N20+N50+N29+N62</f>
        <v>0</v>
      </c>
      <c r="O64" s="733">
        <f t="shared" si="19"/>
        <v>0</v>
      </c>
      <c r="P64" s="733">
        <f t="shared" si="19"/>
        <v>0</v>
      </c>
      <c r="Q64" s="733">
        <f t="shared" ref="Q64" si="22">Q20+Q50+Q29+Q62</f>
        <v>0</v>
      </c>
      <c r="R64" s="733">
        <f t="shared" si="19"/>
        <v>0</v>
      </c>
      <c r="S64" s="647"/>
    </row>
    <row r="65" spans="1:19" x14ac:dyDescent="0.25">
      <c r="A65" s="734"/>
      <c r="B65" s="734"/>
      <c r="C65" s="734"/>
      <c r="D65" s="725"/>
      <c r="E65" s="725"/>
      <c r="F65" s="734"/>
      <c r="G65" s="735"/>
      <c r="H65" s="725"/>
      <c r="I65" s="735"/>
      <c r="J65" s="735"/>
      <c r="K65" s="735"/>
      <c r="L65" s="735"/>
      <c r="M65" s="735"/>
      <c r="N65" s="735"/>
      <c r="O65" s="735"/>
      <c r="P65" s="735"/>
      <c r="Q65" s="735"/>
      <c r="R65" s="735"/>
      <c r="S65" s="644"/>
    </row>
    <row r="66" spans="1:19" x14ac:dyDescent="0.25">
      <c r="B66" s="682"/>
      <c r="C66" s="682"/>
      <c r="D66" s="682"/>
      <c r="E66" s="682"/>
      <c r="F66" s="682"/>
      <c r="G66" s="682"/>
      <c r="H66" s="682"/>
      <c r="I66" s="682"/>
      <c r="J66" s="682"/>
      <c r="K66" s="682"/>
      <c r="L66" s="682"/>
      <c r="M66" s="682"/>
      <c r="N66" s="682"/>
      <c r="O66" s="682"/>
      <c r="P66" s="682"/>
      <c r="Q66" s="682"/>
      <c r="R66" s="682"/>
      <c r="S66" s="682"/>
    </row>
    <row r="67" spans="1:19" x14ac:dyDescent="0.25">
      <c r="E67" s="584" t="s">
        <v>628</v>
      </c>
      <c r="I67" s="673">
        <f>SUM(H64:Q64)</f>
        <v>0</v>
      </c>
    </row>
    <row r="68" spans="1:19" x14ac:dyDescent="0.25">
      <c r="E68" s="584" t="s">
        <v>627</v>
      </c>
      <c r="I68" s="673">
        <f>E64</f>
        <v>0</v>
      </c>
    </row>
    <row r="69" spans="1:19" x14ac:dyDescent="0.25">
      <c r="I69" s="659" t="str">
        <f>IF(I67=I68,"Balanced","Error")</f>
        <v>Balanced</v>
      </c>
      <c r="J69" s="584" t="s">
        <v>629</v>
      </c>
    </row>
  </sheetData>
  <sheetProtection password="CDAC" sheet="1" objects="1" scenarios="1" insertRows="0" deleteRows="0"/>
  <mergeCells count="7">
    <mergeCell ref="A3:C3"/>
    <mergeCell ref="A6:S6"/>
    <mergeCell ref="A22:S22"/>
    <mergeCell ref="A31:S31"/>
    <mergeCell ref="A52:S52"/>
    <mergeCell ref="E4:G4"/>
    <mergeCell ref="A5:C5"/>
  </mergeCells>
  <conditionalFormatting sqref="I69">
    <cfRule type="containsText" dxfId="0" priority="1" operator="containsText" text="Error">
      <formula>NOT(ISERROR(SEARCH("Error",I69)))</formula>
    </cfRule>
  </conditionalFormatting>
  <dataValidations count="1">
    <dataValidation type="list" allowBlank="1" showInputMessage="1" sqref="F7">
      <formula1>Payroll_Frequency</formula1>
    </dataValidation>
  </dataValidations>
  <pageMargins left="0.25" right="0.25" top="0.4" bottom="0.25" header="0.3" footer="0.3"/>
  <pageSetup scale="59" fitToHeight="0" orientation="landscape" horizontalDpi="300" verticalDpi="300" r:id="rId1"/>
  <extLst>
    <ext xmlns:x14="http://schemas.microsoft.com/office/spreadsheetml/2009/9/main" uri="{CCE6A557-97BC-4b89-ADB6-D9C93CAAB3DF}">
      <x14:dataValidations xmlns:xm="http://schemas.microsoft.com/office/excel/2006/main" count="1">
        <x14:dataValidation type="list" allowBlank="1" showInputMessage="1">
          <x14:formula1>
            <xm:f>Sheet2!$B$2:$B$5</xm:f>
          </x14:formula1>
          <xm:sqref>F53:F61 F32:F49 F23:F28 F8:F19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00B050"/>
    <pageSetUpPr fitToPage="1"/>
  </sheetPr>
  <dimension ref="A1:O61"/>
  <sheetViews>
    <sheetView workbookViewId="0">
      <pane ySplit="5" topLeftCell="A6" activePane="bottomLeft" state="frozen"/>
      <selection pane="bottomLeft"/>
    </sheetView>
  </sheetViews>
  <sheetFormatPr defaultRowHeight="13.8" x14ac:dyDescent="0.25"/>
  <cols>
    <col min="1" max="1" width="6.6640625" style="646" customWidth="1"/>
    <col min="2" max="2" width="8.6640625" style="646"/>
    <col min="3" max="3" width="28.6640625" style="646" customWidth="1"/>
    <col min="4" max="4" width="14.6640625" style="646" customWidth="1"/>
    <col min="5" max="5" width="10.33203125" style="646" bestFit="1" customWidth="1"/>
    <col min="6" max="6" width="10.6640625" style="646" customWidth="1"/>
    <col min="7" max="7" width="11.5546875" style="646" bestFit="1" customWidth="1"/>
    <col min="8" max="8" width="13.33203125" style="646" customWidth="1"/>
    <col min="9" max="9" width="8.6640625" style="646" bestFit="1" customWidth="1"/>
    <col min="10" max="14" width="10.6640625" style="646" customWidth="1"/>
    <col min="15" max="15" width="14.6640625" style="646" customWidth="1"/>
    <col min="16" max="254" width="8.6640625" style="646"/>
    <col min="255" max="255" width="6.6640625" style="646" customWidth="1"/>
    <col min="256" max="256" width="8.6640625" style="646"/>
    <col min="257" max="257" width="14.6640625" style="646" customWidth="1"/>
    <col min="258" max="258" width="5.6640625" style="646" customWidth="1"/>
    <col min="259" max="259" width="6.6640625" style="646" customWidth="1"/>
    <col min="260" max="260" width="9.6640625" style="646" customWidth="1"/>
    <col min="261" max="261" width="9.33203125" style="646" bestFit="1" customWidth="1"/>
    <col min="262" max="263" width="8.6640625" style="646"/>
    <col min="264" max="264" width="9.33203125" style="646" bestFit="1" customWidth="1"/>
    <col min="265" max="265" width="10.6640625" style="646" customWidth="1"/>
    <col min="266" max="268" width="8.6640625" style="646"/>
    <col min="269" max="269" width="10.6640625" style="646" customWidth="1"/>
    <col min="270" max="270" width="14.6640625" style="646" customWidth="1"/>
    <col min="271" max="271" width="19.44140625" style="646" customWidth="1"/>
    <col min="272" max="510" width="8.6640625" style="646"/>
    <col min="511" max="511" width="6.6640625" style="646" customWidth="1"/>
    <col min="512" max="512" width="8.6640625" style="646"/>
    <col min="513" max="513" width="14.6640625" style="646" customWidth="1"/>
    <col min="514" max="514" width="5.6640625" style="646" customWidth="1"/>
    <col min="515" max="515" width="6.6640625" style="646" customWidth="1"/>
    <col min="516" max="516" width="9.6640625" style="646" customWidth="1"/>
    <col min="517" max="517" width="9.33203125" style="646" bestFit="1" customWidth="1"/>
    <col min="518" max="519" width="8.6640625" style="646"/>
    <col min="520" max="520" width="9.33203125" style="646" bestFit="1" customWidth="1"/>
    <col min="521" max="521" width="10.6640625" style="646" customWidth="1"/>
    <col min="522" max="524" width="8.6640625" style="646"/>
    <col min="525" max="525" width="10.6640625" style="646" customWidth="1"/>
    <col min="526" max="526" width="14.6640625" style="646" customWidth="1"/>
    <col min="527" max="527" width="19.44140625" style="646" customWidth="1"/>
    <col min="528" max="766" width="8.6640625" style="646"/>
    <col min="767" max="767" width="6.6640625" style="646" customWidth="1"/>
    <col min="768" max="768" width="8.6640625" style="646"/>
    <col min="769" max="769" width="14.6640625" style="646" customWidth="1"/>
    <col min="770" max="770" width="5.6640625" style="646" customWidth="1"/>
    <col min="771" max="771" width="6.6640625" style="646" customWidth="1"/>
    <col min="772" max="772" width="9.6640625" style="646" customWidth="1"/>
    <col min="773" max="773" width="9.33203125" style="646" bestFit="1" customWidth="1"/>
    <col min="774" max="775" width="8.6640625" style="646"/>
    <col min="776" max="776" width="9.33203125" style="646" bestFit="1" customWidth="1"/>
    <col min="777" max="777" width="10.6640625" style="646" customWidth="1"/>
    <col min="778" max="780" width="8.6640625" style="646"/>
    <col min="781" max="781" width="10.6640625" style="646" customWidth="1"/>
    <col min="782" max="782" width="14.6640625" style="646" customWidth="1"/>
    <col min="783" max="783" width="19.44140625" style="646" customWidth="1"/>
    <col min="784" max="1022" width="8.6640625" style="646"/>
    <col min="1023" max="1023" width="6.6640625" style="646" customWidth="1"/>
    <col min="1024" max="1024" width="8.6640625" style="646"/>
    <col min="1025" max="1025" width="14.6640625" style="646" customWidth="1"/>
    <col min="1026" max="1026" width="5.6640625" style="646" customWidth="1"/>
    <col min="1027" max="1027" width="6.6640625" style="646" customWidth="1"/>
    <col min="1028" max="1028" width="9.6640625" style="646" customWidth="1"/>
    <col min="1029" max="1029" width="9.33203125" style="646" bestFit="1" customWidth="1"/>
    <col min="1030" max="1031" width="8.6640625" style="646"/>
    <col min="1032" max="1032" width="9.33203125" style="646" bestFit="1" customWidth="1"/>
    <col min="1033" max="1033" width="10.6640625" style="646" customWidth="1"/>
    <col min="1034" max="1036" width="8.6640625" style="646"/>
    <col min="1037" max="1037" width="10.6640625" style="646" customWidth="1"/>
    <col min="1038" max="1038" width="14.6640625" style="646" customWidth="1"/>
    <col min="1039" max="1039" width="19.44140625" style="646" customWidth="1"/>
    <col min="1040" max="1278" width="8.6640625" style="646"/>
    <col min="1279" max="1279" width="6.6640625" style="646" customWidth="1"/>
    <col min="1280" max="1280" width="8.6640625" style="646"/>
    <col min="1281" max="1281" width="14.6640625" style="646" customWidth="1"/>
    <col min="1282" max="1282" width="5.6640625" style="646" customWidth="1"/>
    <col min="1283" max="1283" width="6.6640625" style="646" customWidth="1"/>
    <col min="1284" max="1284" width="9.6640625" style="646" customWidth="1"/>
    <col min="1285" max="1285" width="9.33203125" style="646" bestFit="1" customWidth="1"/>
    <col min="1286" max="1287" width="8.6640625" style="646"/>
    <col min="1288" max="1288" width="9.33203125" style="646" bestFit="1" customWidth="1"/>
    <col min="1289" max="1289" width="10.6640625" style="646" customWidth="1"/>
    <col min="1290" max="1292" width="8.6640625" style="646"/>
    <col min="1293" max="1293" width="10.6640625" style="646" customWidth="1"/>
    <col min="1294" max="1294" width="14.6640625" style="646" customWidth="1"/>
    <col min="1295" max="1295" width="19.44140625" style="646" customWidth="1"/>
    <col min="1296" max="1534" width="8.6640625" style="646"/>
    <col min="1535" max="1535" width="6.6640625" style="646" customWidth="1"/>
    <col min="1536" max="1536" width="8.6640625" style="646"/>
    <col min="1537" max="1537" width="14.6640625" style="646" customWidth="1"/>
    <col min="1538" max="1538" width="5.6640625" style="646" customWidth="1"/>
    <col min="1539" max="1539" width="6.6640625" style="646" customWidth="1"/>
    <col min="1540" max="1540" width="9.6640625" style="646" customWidth="1"/>
    <col min="1541" max="1541" width="9.33203125" style="646" bestFit="1" customWidth="1"/>
    <col min="1542" max="1543" width="8.6640625" style="646"/>
    <col min="1544" max="1544" width="9.33203125" style="646" bestFit="1" customWidth="1"/>
    <col min="1545" max="1545" width="10.6640625" style="646" customWidth="1"/>
    <col min="1546" max="1548" width="8.6640625" style="646"/>
    <col min="1549" max="1549" width="10.6640625" style="646" customWidth="1"/>
    <col min="1550" max="1550" width="14.6640625" style="646" customWidth="1"/>
    <col min="1551" max="1551" width="19.44140625" style="646" customWidth="1"/>
    <col min="1552" max="1790" width="8.6640625" style="646"/>
    <col min="1791" max="1791" width="6.6640625" style="646" customWidth="1"/>
    <col min="1792" max="1792" width="8.6640625" style="646"/>
    <col min="1793" max="1793" width="14.6640625" style="646" customWidth="1"/>
    <col min="1794" max="1794" width="5.6640625" style="646" customWidth="1"/>
    <col min="1795" max="1795" width="6.6640625" style="646" customWidth="1"/>
    <col min="1796" max="1796" width="9.6640625" style="646" customWidth="1"/>
    <col min="1797" max="1797" width="9.33203125" style="646" bestFit="1" customWidth="1"/>
    <col min="1798" max="1799" width="8.6640625" style="646"/>
    <col min="1800" max="1800" width="9.33203125" style="646" bestFit="1" customWidth="1"/>
    <col min="1801" max="1801" width="10.6640625" style="646" customWidth="1"/>
    <col min="1802" max="1804" width="8.6640625" style="646"/>
    <col min="1805" max="1805" width="10.6640625" style="646" customWidth="1"/>
    <col min="1806" max="1806" width="14.6640625" style="646" customWidth="1"/>
    <col min="1807" max="1807" width="19.44140625" style="646" customWidth="1"/>
    <col min="1808" max="2046" width="8.6640625" style="646"/>
    <col min="2047" max="2047" width="6.6640625" style="646" customWidth="1"/>
    <col min="2048" max="2048" width="8.6640625" style="646"/>
    <col min="2049" max="2049" width="14.6640625" style="646" customWidth="1"/>
    <col min="2050" max="2050" width="5.6640625" style="646" customWidth="1"/>
    <col min="2051" max="2051" width="6.6640625" style="646" customWidth="1"/>
    <col min="2052" max="2052" width="9.6640625" style="646" customWidth="1"/>
    <col min="2053" max="2053" width="9.33203125" style="646" bestFit="1" customWidth="1"/>
    <col min="2054" max="2055" width="8.6640625" style="646"/>
    <col min="2056" max="2056" width="9.33203125" style="646" bestFit="1" customWidth="1"/>
    <col min="2057" max="2057" width="10.6640625" style="646" customWidth="1"/>
    <col min="2058" max="2060" width="8.6640625" style="646"/>
    <col min="2061" max="2061" width="10.6640625" style="646" customWidth="1"/>
    <col min="2062" max="2062" width="14.6640625" style="646" customWidth="1"/>
    <col min="2063" max="2063" width="19.44140625" style="646" customWidth="1"/>
    <col min="2064" max="2302" width="8.6640625" style="646"/>
    <col min="2303" max="2303" width="6.6640625" style="646" customWidth="1"/>
    <col min="2304" max="2304" width="8.6640625" style="646"/>
    <col min="2305" max="2305" width="14.6640625" style="646" customWidth="1"/>
    <col min="2306" max="2306" width="5.6640625" style="646" customWidth="1"/>
    <col min="2307" max="2307" width="6.6640625" style="646" customWidth="1"/>
    <col min="2308" max="2308" width="9.6640625" style="646" customWidth="1"/>
    <col min="2309" max="2309" width="9.33203125" style="646" bestFit="1" customWidth="1"/>
    <col min="2310" max="2311" width="8.6640625" style="646"/>
    <col min="2312" max="2312" width="9.33203125" style="646" bestFit="1" customWidth="1"/>
    <col min="2313" max="2313" width="10.6640625" style="646" customWidth="1"/>
    <col min="2314" max="2316" width="8.6640625" style="646"/>
    <col min="2317" max="2317" width="10.6640625" style="646" customWidth="1"/>
    <col min="2318" max="2318" width="14.6640625" style="646" customWidth="1"/>
    <col min="2319" max="2319" width="19.44140625" style="646" customWidth="1"/>
    <col min="2320" max="2558" width="8.6640625" style="646"/>
    <col min="2559" max="2559" width="6.6640625" style="646" customWidth="1"/>
    <col min="2560" max="2560" width="8.6640625" style="646"/>
    <col min="2561" max="2561" width="14.6640625" style="646" customWidth="1"/>
    <col min="2562" max="2562" width="5.6640625" style="646" customWidth="1"/>
    <col min="2563" max="2563" width="6.6640625" style="646" customWidth="1"/>
    <col min="2564" max="2564" width="9.6640625" style="646" customWidth="1"/>
    <col min="2565" max="2565" width="9.33203125" style="646" bestFit="1" customWidth="1"/>
    <col min="2566" max="2567" width="8.6640625" style="646"/>
    <col min="2568" max="2568" width="9.33203125" style="646" bestFit="1" customWidth="1"/>
    <col min="2569" max="2569" width="10.6640625" style="646" customWidth="1"/>
    <col min="2570" max="2572" width="8.6640625" style="646"/>
    <col min="2573" max="2573" width="10.6640625" style="646" customWidth="1"/>
    <col min="2574" max="2574" width="14.6640625" style="646" customWidth="1"/>
    <col min="2575" max="2575" width="19.44140625" style="646" customWidth="1"/>
    <col min="2576" max="2814" width="8.6640625" style="646"/>
    <col min="2815" max="2815" width="6.6640625" style="646" customWidth="1"/>
    <col min="2816" max="2816" width="8.6640625" style="646"/>
    <col min="2817" max="2817" width="14.6640625" style="646" customWidth="1"/>
    <col min="2818" max="2818" width="5.6640625" style="646" customWidth="1"/>
    <col min="2819" max="2819" width="6.6640625" style="646" customWidth="1"/>
    <col min="2820" max="2820" width="9.6640625" style="646" customWidth="1"/>
    <col min="2821" max="2821" width="9.33203125" style="646" bestFit="1" customWidth="1"/>
    <col min="2822" max="2823" width="8.6640625" style="646"/>
    <col min="2824" max="2824" width="9.33203125" style="646" bestFit="1" customWidth="1"/>
    <col min="2825" max="2825" width="10.6640625" style="646" customWidth="1"/>
    <col min="2826" max="2828" width="8.6640625" style="646"/>
    <col min="2829" max="2829" width="10.6640625" style="646" customWidth="1"/>
    <col min="2830" max="2830" width="14.6640625" style="646" customWidth="1"/>
    <col min="2831" max="2831" width="19.44140625" style="646" customWidth="1"/>
    <col min="2832" max="3070" width="8.6640625" style="646"/>
    <col min="3071" max="3071" width="6.6640625" style="646" customWidth="1"/>
    <col min="3072" max="3072" width="8.6640625" style="646"/>
    <col min="3073" max="3073" width="14.6640625" style="646" customWidth="1"/>
    <col min="3074" max="3074" width="5.6640625" style="646" customWidth="1"/>
    <col min="3075" max="3075" width="6.6640625" style="646" customWidth="1"/>
    <col min="3076" max="3076" width="9.6640625" style="646" customWidth="1"/>
    <col min="3077" max="3077" width="9.33203125" style="646" bestFit="1" customWidth="1"/>
    <col min="3078" max="3079" width="8.6640625" style="646"/>
    <col min="3080" max="3080" width="9.33203125" style="646" bestFit="1" customWidth="1"/>
    <col min="3081" max="3081" width="10.6640625" style="646" customWidth="1"/>
    <col min="3082" max="3084" width="8.6640625" style="646"/>
    <col min="3085" max="3085" width="10.6640625" style="646" customWidth="1"/>
    <col min="3086" max="3086" width="14.6640625" style="646" customWidth="1"/>
    <col min="3087" max="3087" width="19.44140625" style="646" customWidth="1"/>
    <col min="3088" max="3326" width="8.6640625" style="646"/>
    <col min="3327" max="3327" width="6.6640625" style="646" customWidth="1"/>
    <col min="3328" max="3328" width="8.6640625" style="646"/>
    <col min="3329" max="3329" width="14.6640625" style="646" customWidth="1"/>
    <col min="3330" max="3330" width="5.6640625" style="646" customWidth="1"/>
    <col min="3331" max="3331" width="6.6640625" style="646" customWidth="1"/>
    <col min="3332" max="3332" width="9.6640625" style="646" customWidth="1"/>
    <col min="3333" max="3333" width="9.33203125" style="646" bestFit="1" customWidth="1"/>
    <col min="3334" max="3335" width="8.6640625" style="646"/>
    <col min="3336" max="3336" width="9.33203125" style="646" bestFit="1" customWidth="1"/>
    <col min="3337" max="3337" width="10.6640625" style="646" customWidth="1"/>
    <col min="3338" max="3340" width="8.6640625" style="646"/>
    <col min="3341" max="3341" width="10.6640625" style="646" customWidth="1"/>
    <col min="3342" max="3342" width="14.6640625" style="646" customWidth="1"/>
    <col min="3343" max="3343" width="19.44140625" style="646" customWidth="1"/>
    <col min="3344" max="3582" width="8.6640625" style="646"/>
    <col min="3583" max="3583" width="6.6640625" style="646" customWidth="1"/>
    <col min="3584" max="3584" width="8.6640625" style="646"/>
    <col min="3585" max="3585" width="14.6640625" style="646" customWidth="1"/>
    <col min="3586" max="3586" width="5.6640625" style="646" customWidth="1"/>
    <col min="3587" max="3587" width="6.6640625" style="646" customWidth="1"/>
    <col min="3588" max="3588" width="9.6640625" style="646" customWidth="1"/>
    <col min="3589" max="3589" width="9.33203125" style="646" bestFit="1" customWidth="1"/>
    <col min="3590" max="3591" width="8.6640625" style="646"/>
    <col min="3592" max="3592" width="9.33203125" style="646" bestFit="1" customWidth="1"/>
    <col min="3593" max="3593" width="10.6640625" style="646" customWidth="1"/>
    <col min="3594" max="3596" width="8.6640625" style="646"/>
    <col min="3597" max="3597" width="10.6640625" style="646" customWidth="1"/>
    <col min="3598" max="3598" width="14.6640625" style="646" customWidth="1"/>
    <col min="3599" max="3599" width="19.44140625" style="646" customWidth="1"/>
    <col min="3600" max="3838" width="8.6640625" style="646"/>
    <col min="3839" max="3839" width="6.6640625" style="646" customWidth="1"/>
    <col min="3840" max="3840" width="8.6640625" style="646"/>
    <col min="3841" max="3841" width="14.6640625" style="646" customWidth="1"/>
    <col min="3842" max="3842" width="5.6640625" style="646" customWidth="1"/>
    <col min="3843" max="3843" width="6.6640625" style="646" customWidth="1"/>
    <col min="3844" max="3844" width="9.6640625" style="646" customWidth="1"/>
    <col min="3845" max="3845" width="9.33203125" style="646" bestFit="1" customWidth="1"/>
    <col min="3846" max="3847" width="8.6640625" style="646"/>
    <col min="3848" max="3848" width="9.33203125" style="646" bestFit="1" customWidth="1"/>
    <col min="3849" max="3849" width="10.6640625" style="646" customWidth="1"/>
    <col min="3850" max="3852" width="8.6640625" style="646"/>
    <col min="3853" max="3853" width="10.6640625" style="646" customWidth="1"/>
    <col min="3854" max="3854" width="14.6640625" style="646" customWidth="1"/>
    <col min="3855" max="3855" width="19.44140625" style="646" customWidth="1"/>
    <col min="3856" max="4094" width="8.6640625" style="646"/>
    <col min="4095" max="4095" width="6.6640625" style="646" customWidth="1"/>
    <col min="4096" max="4096" width="8.6640625" style="646"/>
    <col min="4097" max="4097" width="14.6640625" style="646" customWidth="1"/>
    <col min="4098" max="4098" width="5.6640625" style="646" customWidth="1"/>
    <col min="4099" max="4099" width="6.6640625" style="646" customWidth="1"/>
    <col min="4100" max="4100" width="9.6640625" style="646" customWidth="1"/>
    <col min="4101" max="4101" width="9.33203125" style="646" bestFit="1" customWidth="1"/>
    <col min="4102" max="4103" width="8.6640625" style="646"/>
    <col min="4104" max="4104" width="9.33203125" style="646" bestFit="1" customWidth="1"/>
    <col min="4105" max="4105" width="10.6640625" style="646" customWidth="1"/>
    <col min="4106" max="4108" width="8.6640625" style="646"/>
    <col min="4109" max="4109" width="10.6640625" style="646" customWidth="1"/>
    <col min="4110" max="4110" width="14.6640625" style="646" customWidth="1"/>
    <col min="4111" max="4111" width="19.44140625" style="646" customWidth="1"/>
    <col min="4112" max="4350" width="8.6640625" style="646"/>
    <col min="4351" max="4351" width="6.6640625" style="646" customWidth="1"/>
    <col min="4352" max="4352" width="8.6640625" style="646"/>
    <col min="4353" max="4353" width="14.6640625" style="646" customWidth="1"/>
    <col min="4354" max="4354" width="5.6640625" style="646" customWidth="1"/>
    <col min="4355" max="4355" width="6.6640625" style="646" customWidth="1"/>
    <col min="4356" max="4356" width="9.6640625" style="646" customWidth="1"/>
    <col min="4357" max="4357" width="9.33203125" style="646" bestFit="1" customWidth="1"/>
    <col min="4358" max="4359" width="8.6640625" style="646"/>
    <col min="4360" max="4360" width="9.33203125" style="646" bestFit="1" customWidth="1"/>
    <col min="4361" max="4361" width="10.6640625" style="646" customWidth="1"/>
    <col min="4362" max="4364" width="8.6640625" style="646"/>
    <col min="4365" max="4365" width="10.6640625" style="646" customWidth="1"/>
    <col min="4366" max="4366" width="14.6640625" style="646" customWidth="1"/>
    <col min="4367" max="4367" width="19.44140625" style="646" customWidth="1"/>
    <col min="4368" max="4606" width="8.6640625" style="646"/>
    <col min="4607" max="4607" width="6.6640625" style="646" customWidth="1"/>
    <col min="4608" max="4608" width="8.6640625" style="646"/>
    <col min="4609" max="4609" width="14.6640625" style="646" customWidth="1"/>
    <col min="4610" max="4610" width="5.6640625" style="646" customWidth="1"/>
    <col min="4611" max="4611" width="6.6640625" style="646" customWidth="1"/>
    <col min="4612" max="4612" width="9.6640625" style="646" customWidth="1"/>
    <col min="4613" max="4613" width="9.33203125" style="646" bestFit="1" customWidth="1"/>
    <col min="4614" max="4615" width="8.6640625" style="646"/>
    <col min="4616" max="4616" width="9.33203125" style="646" bestFit="1" customWidth="1"/>
    <col min="4617" max="4617" width="10.6640625" style="646" customWidth="1"/>
    <col min="4618" max="4620" width="8.6640625" style="646"/>
    <col min="4621" max="4621" width="10.6640625" style="646" customWidth="1"/>
    <col min="4622" max="4622" width="14.6640625" style="646" customWidth="1"/>
    <col min="4623" max="4623" width="19.44140625" style="646" customWidth="1"/>
    <col min="4624" max="4862" width="8.6640625" style="646"/>
    <col min="4863" max="4863" width="6.6640625" style="646" customWidth="1"/>
    <col min="4864" max="4864" width="8.6640625" style="646"/>
    <col min="4865" max="4865" width="14.6640625" style="646" customWidth="1"/>
    <col min="4866" max="4866" width="5.6640625" style="646" customWidth="1"/>
    <col min="4867" max="4867" width="6.6640625" style="646" customWidth="1"/>
    <col min="4868" max="4868" width="9.6640625" style="646" customWidth="1"/>
    <col min="4869" max="4869" width="9.33203125" style="646" bestFit="1" customWidth="1"/>
    <col min="4870" max="4871" width="8.6640625" style="646"/>
    <col min="4872" max="4872" width="9.33203125" style="646" bestFit="1" customWidth="1"/>
    <col min="4873" max="4873" width="10.6640625" style="646" customWidth="1"/>
    <col min="4874" max="4876" width="8.6640625" style="646"/>
    <col min="4877" max="4877" width="10.6640625" style="646" customWidth="1"/>
    <col min="4878" max="4878" width="14.6640625" style="646" customWidth="1"/>
    <col min="4879" max="4879" width="19.44140625" style="646" customWidth="1"/>
    <col min="4880" max="5118" width="8.6640625" style="646"/>
    <col min="5119" max="5119" width="6.6640625" style="646" customWidth="1"/>
    <col min="5120" max="5120" width="8.6640625" style="646"/>
    <col min="5121" max="5121" width="14.6640625" style="646" customWidth="1"/>
    <col min="5122" max="5122" width="5.6640625" style="646" customWidth="1"/>
    <col min="5123" max="5123" width="6.6640625" style="646" customWidth="1"/>
    <col min="5124" max="5124" width="9.6640625" style="646" customWidth="1"/>
    <col min="5125" max="5125" width="9.33203125" style="646" bestFit="1" customWidth="1"/>
    <col min="5126" max="5127" width="8.6640625" style="646"/>
    <col min="5128" max="5128" width="9.33203125" style="646" bestFit="1" customWidth="1"/>
    <col min="5129" max="5129" width="10.6640625" style="646" customWidth="1"/>
    <col min="5130" max="5132" width="8.6640625" style="646"/>
    <col min="5133" max="5133" width="10.6640625" style="646" customWidth="1"/>
    <col min="5134" max="5134" width="14.6640625" style="646" customWidth="1"/>
    <col min="5135" max="5135" width="19.44140625" style="646" customWidth="1"/>
    <col min="5136" max="5374" width="8.6640625" style="646"/>
    <col min="5375" max="5375" width="6.6640625" style="646" customWidth="1"/>
    <col min="5376" max="5376" width="8.6640625" style="646"/>
    <col min="5377" max="5377" width="14.6640625" style="646" customWidth="1"/>
    <col min="5378" max="5378" width="5.6640625" style="646" customWidth="1"/>
    <col min="5379" max="5379" width="6.6640625" style="646" customWidth="1"/>
    <col min="5380" max="5380" width="9.6640625" style="646" customWidth="1"/>
    <col min="5381" max="5381" width="9.33203125" style="646" bestFit="1" customWidth="1"/>
    <col min="5382" max="5383" width="8.6640625" style="646"/>
    <col min="5384" max="5384" width="9.33203125" style="646" bestFit="1" customWidth="1"/>
    <col min="5385" max="5385" width="10.6640625" style="646" customWidth="1"/>
    <col min="5386" max="5388" width="8.6640625" style="646"/>
    <col min="5389" max="5389" width="10.6640625" style="646" customWidth="1"/>
    <col min="5390" max="5390" width="14.6640625" style="646" customWidth="1"/>
    <col min="5391" max="5391" width="19.44140625" style="646" customWidth="1"/>
    <col min="5392" max="5630" width="8.6640625" style="646"/>
    <col min="5631" max="5631" width="6.6640625" style="646" customWidth="1"/>
    <col min="5632" max="5632" width="8.6640625" style="646"/>
    <col min="5633" max="5633" width="14.6640625" style="646" customWidth="1"/>
    <col min="5634" max="5634" width="5.6640625" style="646" customWidth="1"/>
    <col min="5635" max="5635" width="6.6640625" style="646" customWidth="1"/>
    <col min="5636" max="5636" width="9.6640625" style="646" customWidth="1"/>
    <col min="5637" max="5637" width="9.33203125" style="646" bestFit="1" customWidth="1"/>
    <col min="5638" max="5639" width="8.6640625" style="646"/>
    <col min="5640" max="5640" width="9.33203125" style="646" bestFit="1" customWidth="1"/>
    <col min="5641" max="5641" width="10.6640625" style="646" customWidth="1"/>
    <col min="5642" max="5644" width="8.6640625" style="646"/>
    <col min="5645" max="5645" width="10.6640625" style="646" customWidth="1"/>
    <col min="5646" max="5646" width="14.6640625" style="646" customWidth="1"/>
    <col min="5647" max="5647" width="19.44140625" style="646" customWidth="1"/>
    <col min="5648" max="5886" width="8.6640625" style="646"/>
    <col min="5887" max="5887" width="6.6640625" style="646" customWidth="1"/>
    <col min="5888" max="5888" width="8.6640625" style="646"/>
    <col min="5889" max="5889" width="14.6640625" style="646" customWidth="1"/>
    <col min="5890" max="5890" width="5.6640625" style="646" customWidth="1"/>
    <col min="5891" max="5891" width="6.6640625" style="646" customWidth="1"/>
    <col min="5892" max="5892" width="9.6640625" style="646" customWidth="1"/>
    <col min="5893" max="5893" width="9.33203125" style="646" bestFit="1" customWidth="1"/>
    <col min="5894" max="5895" width="8.6640625" style="646"/>
    <col min="5896" max="5896" width="9.33203125" style="646" bestFit="1" customWidth="1"/>
    <col min="5897" max="5897" width="10.6640625" style="646" customWidth="1"/>
    <col min="5898" max="5900" width="8.6640625" style="646"/>
    <col min="5901" max="5901" width="10.6640625" style="646" customWidth="1"/>
    <col min="5902" max="5902" width="14.6640625" style="646" customWidth="1"/>
    <col min="5903" max="5903" width="19.44140625" style="646" customWidth="1"/>
    <col min="5904" max="6142" width="8.6640625" style="646"/>
    <col min="6143" max="6143" width="6.6640625" style="646" customWidth="1"/>
    <col min="6144" max="6144" width="8.6640625" style="646"/>
    <col min="6145" max="6145" width="14.6640625" style="646" customWidth="1"/>
    <col min="6146" max="6146" width="5.6640625" style="646" customWidth="1"/>
    <col min="6147" max="6147" width="6.6640625" style="646" customWidth="1"/>
    <col min="6148" max="6148" width="9.6640625" style="646" customWidth="1"/>
    <col min="6149" max="6149" width="9.33203125" style="646" bestFit="1" customWidth="1"/>
    <col min="6150" max="6151" width="8.6640625" style="646"/>
    <col min="6152" max="6152" width="9.33203125" style="646" bestFit="1" customWidth="1"/>
    <col min="6153" max="6153" width="10.6640625" style="646" customWidth="1"/>
    <col min="6154" max="6156" width="8.6640625" style="646"/>
    <col min="6157" max="6157" width="10.6640625" style="646" customWidth="1"/>
    <col min="6158" max="6158" width="14.6640625" style="646" customWidth="1"/>
    <col min="6159" max="6159" width="19.44140625" style="646" customWidth="1"/>
    <col min="6160" max="6398" width="8.6640625" style="646"/>
    <col min="6399" max="6399" width="6.6640625" style="646" customWidth="1"/>
    <col min="6400" max="6400" width="8.6640625" style="646"/>
    <col min="6401" max="6401" width="14.6640625" style="646" customWidth="1"/>
    <col min="6402" max="6402" width="5.6640625" style="646" customWidth="1"/>
    <col min="6403" max="6403" width="6.6640625" style="646" customWidth="1"/>
    <col min="6404" max="6404" width="9.6640625" style="646" customWidth="1"/>
    <col min="6405" max="6405" width="9.33203125" style="646" bestFit="1" customWidth="1"/>
    <col min="6406" max="6407" width="8.6640625" style="646"/>
    <col min="6408" max="6408" width="9.33203125" style="646" bestFit="1" customWidth="1"/>
    <col min="6409" max="6409" width="10.6640625" style="646" customWidth="1"/>
    <col min="6410" max="6412" width="8.6640625" style="646"/>
    <col min="6413" max="6413" width="10.6640625" style="646" customWidth="1"/>
    <col min="6414" max="6414" width="14.6640625" style="646" customWidth="1"/>
    <col min="6415" max="6415" width="19.44140625" style="646" customWidth="1"/>
    <col min="6416" max="6654" width="8.6640625" style="646"/>
    <col min="6655" max="6655" width="6.6640625" style="646" customWidth="1"/>
    <col min="6656" max="6656" width="8.6640625" style="646"/>
    <col min="6657" max="6657" width="14.6640625" style="646" customWidth="1"/>
    <col min="6658" max="6658" width="5.6640625" style="646" customWidth="1"/>
    <col min="6659" max="6659" width="6.6640625" style="646" customWidth="1"/>
    <col min="6660" max="6660" width="9.6640625" style="646" customWidth="1"/>
    <col min="6661" max="6661" width="9.33203125" style="646" bestFit="1" customWidth="1"/>
    <col min="6662" max="6663" width="8.6640625" style="646"/>
    <col min="6664" max="6664" width="9.33203125" style="646" bestFit="1" customWidth="1"/>
    <col min="6665" max="6665" width="10.6640625" style="646" customWidth="1"/>
    <col min="6666" max="6668" width="8.6640625" style="646"/>
    <col min="6669" max="6669" width="10.6640625" style="646" customWidth="1"/>
    <col min="6670" max="6670" width="14.6640625" style="646" customWidth="1"/>
    <col min="6671" max="6671" width="19.44140625" style="646" customWidth="1"/>
    <col min="6672" max="6910" width="8.6640625" style="646"/>
    <col min="6911" max="6911" width="6.6640625" style="646" customWidth="1"/>
    <col min="6912" max="6912" width="8.6640625" style="646"/>
    <col min="6913" max="6913" width="14.6640625" style="646" customWidth="1"/>
    <col min="6914" max="6914" width="5.6640625" style="646" customWidth="1"/>
    <col min="6915" max="6915" width="6.6640625" style="646" customWidth="1"/>
    <col min="6916" max="6916" width="9.6640625" style="646" customWidth="1"/>
    <col min="6917" max="6917" width="9.33203125" style="646" bestFit="1" customWidth="1"/>
    <col min="6918" max="6919" width="8.6640625" style="646"/>
    <col min="6920" max="6920" width="9.33203125" style="646" bestFit="1" customWidth="1"/>
    <col min="6921" max="6921" width="10.6640625" style="646" customWidth="1"/>
    <col min="6922" max="6924" width="8.6640625" style="646"/>
    <col min="6925" max="6925" width="10.6640625" style="646" customWidth="1"/>
    <col min="6926" max="6926" width="14.6640625" style="646" customWidth="1"/>
    <col min="6927" max="6927" width="19.44140625" style="646" customWidth="1"/>
    <col min="6928" max="7166" width="8.6640625" style="646"/>
    <col min="7167" max="7167" width="6.6640625" style="646" customWidth="1"/>
    <col min="7168" max="7168" width="8.6640625" style="646"/>
    <col min="7169" max="7169" width="14.6640625" style="646" customWidth="1"/>
    <col min="7170" max="7170" width="5.6640625" style="646" customWidth="1"/>
    <col min="7171" max="7171" width="6.6640625" style="646" customWidth="1"/>
    <col min="7172" max="7172" width="9.6640625" style="646" customWidth="1"/>
    <col min="7173" max="7173" width="9.33203125" style="646" bestFit="1" customWidth="1"/>
    <col min="7174" max="7175" width="8.6640625" style="646"/>
    <col min="7176" max="7176" width="9.33203125" style="646" bestFit="1" customWidth="1"/>
    <col min="7177" max="7177" width="10.6640625" style="646" customWidth="1"/>
    <col min="7178" max="7180" width="8.6640625" style="646"/>
    <col min="7181" max="7181" width="10.6640625" style="646" customWidth="1"/>
    <col min="7182" max="7182" width="14.6640625" style="646" customWidth="1"/>
    <col min="7183" max="7183" width="19.44140625" style="646" customWidth="1"/>
    <col min="7184" max="7422" width="8.6640625" style="646"/>
    <col min="7423" max="7423" width="6.6640625" style="646" customWidth="1"/>
    <col min="7424" max="7424" width="8.6640625" style="646"/>
    <col min="7425" max="7425" width="14.6640625" style="646" customWidth="1"/>
    <col min="7426" max="7426" width="5.6640625" style="646" customWidth="1"/>
    <col min="7427" max="7427" width="6.6640625" style="646" customWidth="1"/>
    <col min="7428" max="7428" width="9.6640625" style="646" customWidth="1"/>
    <col min="7429" max="7429" width="9.33203125" style="646" bestFit="1" customWidth="1"/>
    <col min="7430" max="7431" width="8.6640625" style="646"/>
    <col min="7432" max="7432" width="9.33203125" style="646" bestFit="1" customWidth="1"/>
    <col min="7433" max="7433" width="10.6640625" style="646" customWidth="1"/>
    <col min="7434" max="7436" width="8.6640625" style="646"/>
    <col min="7437" max="7437" width="10.6640625" style="646" customWidth="1"/>
    <col min="7438" max="7438" width="14.6640625" style="646" customWidth="1"/>
    <col min="7439" max="7439" width="19.44140625" style="646" customWidth="1"/>
    <col min="7440" max="7678" width="8.6640625" style="646"/>
    <col min="7679" max="7679" width="6.6640625" style="646" customWidth="1"/>
    <col min="7680" max="7680" width="8.6640625" style="646"/>
    <col min="7681" max="7681" width="14.6640625" style="646" customWidth="1"/>
    <col min="7682" max="7682" width="5.6640625" style="646" customWidth="1"/>
    <col min="7683" max="7683" width="6.6640625" style="646" customWidth="1"/>
    <col min="7684" max="7684" width="9.6640625" style="646" customWidth="1"/>
    <col min="7685" max="7685" width="9.33203125" style="646" bestFit="1" customWidth="1"/>
    <col min="7686" max="7687" width="8.6640625" style="646"/>
    <col min="7688" max="7688" width="9.33203125" style="646" bestFit="1" customWidth="1"/>
    <col min="7689" max="7689" width="10.6640625" style="646" customWidth="1"/>
    <col min="7690" max="7692" width="8.6640625" style="646"/>
    <col min="7693" max="7693" width="10.6640625" style="646" customWidth="1"/>
    <col min="7694" max="7694" width="14.6640625" style="646" customWidth="1"/>
    <col min="7695" max="7695" width="19.44140625" style="646" customWidth="1"/>
    <col min="7696" max="7934" width="8.6640625" style="646"/>
    <col min="7935" max="7935" width="6.6640625" style="646" customWidth="1"/>
    <col min="7936" max="7936" width="8.6640625" style="646"/>
    <col min="7937" max="7937" width="14.6640625" style="646" customWidth="1"/>
    <col min="7938" max="7938" width="5.6640625" style="646" customWidth="1"/>
    <col min="7939" max="7939" width="6.6640625" style="646" customWidth="1"/>
    <col min="7940" max="7940" width="9.6640625" style="646" customWidth="1"/>
    <col min="7941" max="7941" width="9.33203125" style="646" bestFit="1" customWidth="1"/>
    <col min="7942" max="7943" width="8.6640625" style="646"/>
    <col min="7944" max="7944" width="9.33203125" style="646" bestFit="1" customWidth="1"/>
    <col min="7945" max="7945" width="10.6640625" style="646" customWidth="1"/>
    <col min="7946" max="7948" width="8.6640625" style="646"/>
    <col min="7949" max="7949" width="10.6640625" style="646" customWidth="1"/>
    <col min="7950" max="7950" width="14.6640625" style="646" customWidth="1"/>
    <col min="7951" max="7951" width="19.44140625" style="646" customWidth="1"/>
    <col min="7952" max="8190" width="8.6640625" style="646"/>
    <col min="8191" max="8191" width="6.6640625" style="646" customWidth="1"/>
    <col min="8192" max="8192" width="8.6640625" style="646"/>
    <col min="8193" max="8193" width="14.6640625" style="646" customWidth="1"/>
    <col min="8194" max="8194" width="5.6640625" style="646" customWidth="1"/>
    <col min="8195" max="8195" width="6.6640625" style="646" customWidth="1"/>
    <col min="8196" max="8196" width="9.6640625" style="646" customWidth="1"/>
    <col min="8197" max="8197" width="9.33203125" style="646" bestFit="1" customWidth="1"/>
    <col min="8198" max="8199" width="8.6640625" style="646"/>
    <col min="8200" max="8200" width="9.33203125" style="646" bestFit="1" customWidth="1"/>
    <col min="8201" max="8201" width="10.6640625" style="646" customWidth="1"/>
    <col min="8202" max="8204" width="8.6640625" style="646"/>
    <col min="8205" max="8205" width="10.6640625" style="646" customWidth="1"/>
    <col min="8206" max="8206" width="14.6640625" style="646" customWidth="1"/>
    <col min="8207" max="8207" width="19.44140625" style="646" customWidth="1"/>
    <col min="8208" max="8446" width="8.6640625" style="646"/>
    <col min="8447" max="8447" width="6.6640625" style="646" customWidth="1"/>
    <col min="8448" max="8448" width="8.6640625" style="646"/>
    <col min="8449" max="8449" width="14.6640625" style="646" customWidth="1"/>
    <col min="8450" max="8450" width="5.6640625" style="646" customWidth="1"/>
    <col min="8451" max="8451" width="6.6640625" style="646" customWidth="1"/>
    <col min="8452" max="8452" width="9.6640625" style="646" customWidth="1"/>
    <col min="8453" max="8453" width="9.33203125" style="646" bestFit="1" customWidth="1"/>
    <col min="8454" max="8455" width="8.6640625" style="646"/>
    <col min="8456" max="8456" width="9.33203125" style="646" bestFit="1" customWidth="1"/>
    <col min="8457" max="8457" width="10.6640625" style="646" customWidth="1"/>
    <col min="8458" max="8460" width="8.6640625" style="646"/>
    <col min="8461" max="8461" width="10.6640625" style="646" customWidth="1"/>
    <col min="8462" max="8462" width="14.6640625" style="646" customWidth="1"/>
    <col min="8463" max="8463" width="19.44140625" style="646" customWidth="1"/>
    <col min="8464" max="8702" width="8.6640625" style="646"/>
    <col min="8703" max="8703" width="6.6640625" style="646" customWidth="1"/>
    <col min="8704" max="8704" width="8.6640625" style="646"/>
    <col min="8705" max="8705" width="14.6640625" style="646" customWidth="1"/>
    <col min="8706" max="8706" width="5.6640625" style="646" customWidth="1"/>
    <col min="8707" max="8707" width="6.6640625" style="646" customWidth="1"/>
    <col min="8708" max="8708" width="9.6640625" style="646" customWidth="1"/>
    <col min="8709" max="8709" width="9.33203125" style="646" bestFit="1" customWidth="1"/>
    <col min="8710" max="8711" width="8.6640625" style="646"/>
    <col min="8712" max="8712" width="9.33203125" style="646" bestFit="1" customWidth="1"/>
    <col min="8713" max="8713" width="10.6640625" style="646" customWidth="1"/>
    <col min="8714" max="8716" width="8.6640625" style="646"/>
    <col min="8717" max="8717" width="10.6640625" style="646" customWidth="1"/>
    <col min="8718" max="8718" width="14.6640625" style="646" customWidth="1"/>
    <col min="8719" max="8719" width="19.44140625" style="646" customWidth="1"/>
    <col min="8720" max="8958" width="8.6640625" style="646"/>
    <col min="8959" max="8959" width="6.6640625" style="646" customWidth="1"/>
    <col min="8960" max="8960" width="8.6640625" style="646"/>
    <col min="8961" max="8961" width="14.6640625" style="646" customWidth="1"/>
    <col min="8962" max="8962" width="5.6640625" style="646" customWidth="1"/>
    <col min="8963" max="8963" width="6.6640625" style="646" customWidth="1"/>
    <col min="8964" max="8964" width="9.6640625" style="646" customWidth="1"/>
    <col min="8965" max="8965" width="9.33203125" style="646" bestFit="1" customWidth="1"/>
    <col min="8966" max="8967" width="8.6640625" style="646"/>
    <col min="8968" max="8968" width="9.33203125" style="646" bestFit="1" customWidth="1"/>
    <col min="8969" max="8969" width="10.6640625" style="646" customWidth="1"/>
    <col min="8970" max="8972" width="8.6640625" style="646"/>
    <col min="8973" max="8973" width="10.6640625" style="646" customWidth="1"/>
    <col min="8974" max="8974" width="14.6640625" style="646" customWidth="1"/>
    <col min="8975" max="8975" width="19.44140625" style="646" customWidth="1"/>
    <col min="8976" max="9214" width="8.6640625" style="646"/>
    <col min="9215" max="9215" width="6.6640625" style="646" customWidth="1"/>
    <col min="9216" max="9216" width="8.6640625" style="646"/>
    <col min="9217" max="9217" width="14.6640625" style="646" customWidth="1"/>
    <col min="9218" max="9218" width="5.6640625" style="646" customWidth="1"/>
    <col min="9219" max="9219" width="6.6640625" style="646" customWidth="1"/>
    <col min="9220" max="9220" width="9.6640625" style="646" customWidth="1"/>
    <col min="9221" max="9221" width="9.33203125" style="646" bestFit="1" customWidth="1"/>
    <col min="9222" max="9223" width="8.6640625" style="646"/>
    <col min="9224" max="9224" width="9.33203125" style="646" bestFit="1" customWidth="1"/>
    <col min="9225" max="9225" width="10.6640625" style="646" customWidth="1"/>
    <col min="9226" max="9228" width="8.6640625" style="646"/>
    <col min="9229" max="9229" width="10.6640625" style="646" customWidth="1"/>
    <col min="9230" max="9230" width="14.6640625" style="646" customWidth="1"/>
    <col min="9231" max="9231" width="19.44140625" style="646" customWidth="1"/>
    <col min="9232" max="9470" width="8.6640625" style="646"/>
    <col min="9471" max="9471" width="6.6640625" style="646" customWidth="1"/>
    <col min="9472" max="9472" width="8.6640625" style="646"/>
    <col min="9473" max="9473" width="14.6640625" style="646" customWidth="1"/>
    <col min="9474" max="9474" width="5.6640625" style="646" customWidth="1"/>
    <col min="9475" max="9475" width="6.6640625" style="646" customWidth="1"/>
    <col min="9476" max="9476" width="9.6640625" style="646" customWidth="1"/>
    <col min="9477" max="9477" width="9.33203125" style="646" bestFit="1" customWidth="1"/>
    <col min="9478" max="9479" width="8.6640625" style="646"/>
    <col min="9480" max="9480" width="9.33203125" style="646" bestFit="1" customWidth="1"/>
    <col min="9481" max="9481" width="10.6640625" style="646" customWidth="1"/>
    <col min="9482" max="9484" width="8.6640625" style="646"/>
    <col min="9485" max="9485" width="10.6640625" style="646" customWidth="1"/>
    <col min="9486" max="9486" width="14.6640625" style="646" customWidth="1"/>
    <col min="9487" max="9487" width="19.44140625" style="646" customWidth="1"/>
    <col min="9488" max="9726" width="8.6640625" style="646"/>
    <col min="9727" max="9727" width="6.6640625" style="646" customWidth="1"/>
    <col min="9728" max="9728" width="8.6640625" style="646"/>
    <col min="9729" max="9729" width="14.6640625" style="646" customWidth="1"/>
    <col min="9730" max="9730" width="5.6640625" style="646" customWidth="1"/>
    <col min="9731" max="9731" width="6.6640625" style="646" customWidth="1"/>
    <col min="9732" max="9732" width="9.6640625" style="646" customWidth="1"/>
    <col min="9733" max="9733" width="9.33203125" style="646" bestFit="1" customWidth="1"/>
    <col min="9734" max="9735" width="8.6640625" style="646"/>
    <col min="9736" max="9736" width="9.33203125" style="646" bestFit="1" customWidth="1"/>
    <col min="9737" max="9737" width="10.6640625" style="646" customWidth="1"/>
    <col min="9738" max="9740" width="8.6640625" style="646"/>
    <col min="9741" max="9741" width="10.6640625" style="646" customWidth="1"/>
    <col min="9742" max="9742" width="14.6640625" style="646" customWidth="1"/>
    <col min="9743" max="9743" width="19.44140625" style="646" customWidth="1"/>
    <col min="9744" max="9982" width="8.6640625" style="646"/>
    <col min="9983" max="9983" width="6.6640625" style="646" customWidth="1"/>
    <col min="9984" max="9984" width="8.6640625" style="646"/>
    <col min="9985" max="9985" width="14.6640625" style="646" customWidth="1"/>
    <col min="9986" max="9986" width="5.6640625" style="646" customWidth="1"/>
    <col min="9987" max="9987" width="6.6640625" style="646" customWidth="1"/>
    <col min="9988" max="9988" width="9.6640625" style="646" customWidth="1"/>
    <col min="9989" max="9989" width="9.33203125" style="646" bestFit="1" customWidth="1"/>
    <col min="9990" max="9991" width="8.6640625" style="646"/>
    <col min="9992" max="9992" width="9.33203125" style="646" bestFit="1" customWidth="1"/>
    <col min="9993" max="9993" width="10.6640625" style="646" customWidth="1"/>
    <col min="9994" max="9996" width="8.6640625" style="646"/>
    <col min="9997" max="9997" width="10.6640625" style="646" customWidth="1"/>
    <col min="9998" max="9998" width="14.6640625" style="646" customWidth="1"/>
    <col min="9999" max="9999" width="19.44140625" style="646" customWidth="1"/>
    <col min="10000" max="10238" width="8.6640625" style="646"/>
    <col min="10239" max="10239" width="6.6640625" style="646" customWidth="1"/>
    <col min="10240" max="10240" width="8.6640625" style="646"/>
    <col min="10241" max="10241" width="14.6640625" style="646" customWidth="1"/>
    <col min="10242" max="10242" width="5.6640625" style="646" customWidth="1"/>
    <col min="10243" max="10243" width="6.6640625" style="646" customWidth="1"/>
    <col min="10244" max="10244" width="9.6640625" style="646" customWidth="1"/>
    <col min="10245" max="10245" width="9.33203125" style="646" bestFit="1" customWidth="1"/>
    <col min="10246" max="10247" width="8.6640625" style="646"/>
    <col min="10248" max="10248" width="9.33203125" style="646" bestFit="1" customWidth="1"/>
    <col min="10249" max="10249" width="10.6640625" style="646" customWidth="1"/>
    <col min="10250" max="10252" width="8.6640625" style="646"/>
    <col min="10253" max="10253" width="10.6640625" style="646" customWidth="1"/>
    <col min="10254" max="10254" width="14.6640625" style="646" customWidth="1"/>
    <col min="10255" max="10255" width="19.44140625" style="646" customWidth="1"/>
    <col min="10256" max="10494" width="8.6640625" style="646"/>
    <col min="10495" max="10495" width="6.6640625" style="646" customWidth="1"/>
    <col min="10496" max="10496" width="8.6640625" style="646"/>
    <col min="10497" max="10497" width="14.6640625" style="646" customWidth="1"/>
    <col min="10498" max="10498" width="5.6640625" style="646" customWidth="1"/>
    <col min="10499" max="10499" width="6.6640625" style="646" customWidth="1"/>
    <col min="10500" max="10500" width="9.6640625" style="646" customWidth="1"/>
    <col min="10501" max="10501" width="9.33203125" style="646" bestFit="1" customWidth="1"/>
    <col min="10502" max="10503" width="8.6640625" style="646"/>
    <col min="10504" max="10504" width="9.33203125" style="646" bestFit="1" customWidth="1"/>
    <col min="10505" max="10505" width="10.6640625" style="646" customWidth="1"/>
    <col min="10506" max="10508" width="8.6640625" style="646"/>
    <col min="10509" max="10509" width="10.6640625" style="646" customWidth="1"/>
    <col min="10510" max="10510" width="14.6640625" style="646" customWidth="1"/>
    <col min="10511" max="10511" width="19.44140625" style="646" customWidth="1"/>
    <col min="10512" max="10750" width="8.6640625" style="646"/>
    <col min="10751" max="10751" width="6.6640625" style="646" customWidth="1"/>
    <col min="10752" max="10752" width="8.6640625" style="646"/>
    <col min="10753" max="10753" width="14.6640625" style="646" customWidth="1"/>
    <col min="10754" max="10754" width="5.6640625" style="646" customWidth="1"/>
    <col min="10755" max="10755" width="6.6640625" style="646" customWidth="1"/>
    <col min="10756" max="10756" width="9.6640625" style="646" customWidth="1"/>
    <col min="10757" max="10757" width="9.33203125" style="646" bestFit="1" customWidth="1"/>
    <col min="10758" max="10759" width="8.6640625" style="646"/>
    <col min="10760" max="10760" width="9.33203125" style="646" bestFit="1" customWidth="1"/>
    <col min="10761" max="10761" width="10.6640625" style="646" customWidth="1"/>
    <col min="10762" max="10764" width="8.6640625" style="646"/>
    <col min="10765" max="10765" width="10.6640625" style="646" customWidth="1"/>
    <col min="10766" max="10766" width="14.6640625" style="646" customWidth="1"/>
    <col min="10767" max="10767" width="19.44140625" style="646" customWidth="1"/>
    <col min="10768" max="11006" width="8.6640625" style="646"/>
    <col min="11007" max="11007" width="6.6640625" style="646" customWidth="1"/>
    <col min="11008" max="11008" width="8.6640625" style="646"/>
    <col min="11009" max="11009" width="14.6640625" style="646" customWidth="1"/>
    <col min="11010" max="11010" width="5.6640625" style="646" customWidth="1"/>
    <col min="11011" max="11011" width="6.6640625" style="646" customWidth="1"/>
    <col min="11012" max="11012" width="9.6640625" style="646" customWidth="1"/>
    <col min="11013" max="11013" width="9.33203125" style="646" bestFit="1" customWidth="1"/>
    <col min="11014" max="11015" width="8.6640625" style="646"/>
    <col min="11016" max="11016" width="9.33203125" style="646" bestFit="1" customWidth="1"/>
    <col min="11017" max="11017" width="10.6640625" style="646" customWidth="1"/>
    <col min="11018" max="11020" width="8.6640625" style="646"/>
    <col min="11021" max="11021" width="10.6640625" style="646" customWidth="1"/>
    <col min="11022" max="11022" width="14.6640625" style="646" customWidth="1"/>
    <col min="11023" max="11023" width="19.44140625" style="646" customWidth="1"/>
    <col min="11024" max="11262" width="8.6640625" style="646"/>
    <col min="11263" max="11263" width="6.6640625" style="646" customWidth="1"/>
    <col min="11264" max="11264" width="8.6640625" style="646"/>
    <col min="11265" max="11265" width="14.6640625" style="646" customWidth="1"/>
    <col min="11266" max="11266" width="5.6640625" style="646" customWidth="1"/>
    <col min="11267" max="11267" width="6.6640625" style="646" customWidth="1"/>
    <col min="11268" max="11268" width="9.6640625" style="646" customWidth="1"/>
    <col min="11269" max="11269" width="9.33203125" style="646" bestFit="1" customWidth="1"/>
    <col min="11270" max="11271" width="8.6640625" style="646"/>
    <col min="11272" max="11272" width="9.33203125" style="646" bestFit="1" customWidth="1"/>
    <col min="11273" max="11273" width="10.6640625" style="646" customWidth="1"/>
    <col min="11274" max="11276" width="8.6640625" style="646"/>
    <col min="11277" max="11277" width="10.6640625" style="646" customWidth="1"/>
    <col min="11278" max="11278" width="14.6640625" style="646" customWidth="1"/>
    <col min="11279" max="11279" width="19.44140625" style="646" customWidth="1"/>
    <col min="11280" max="11518" width="8.6640625" style="646"/>
    <col min="11519" max="11519" width="6.6640625" style="646" customWidth="1"/>
    <col min="11520" max="11520" width="8.6640625" style="646"/>
    <col min="11521" max="11521" width="14.6640625" style="646" customWidth="1"/>
    <col min="11522" max="11522" width="5.6640625" style="646" customWidth="1"/>
    <col min="11523" max="11523" width="6.6640625" style="646" customWidth="1"/>
    <col min="11524" max="11524" width="9.6640625" style="646" customWidth="1"/>
    <col min="11525" max="11525" width="9.33203125" style="646" bestFit="1" customWidth="1"/>
    <col min="11526" max="11527" width="8.6640625" style="646"/>
    <col min="11528" max="11528" width="9.33203125" style="646" bestFit="1" customWidth="1"/>
    <col min="11529" max="11529" width="10.6640625" style="646" customWidth="1"/>
    <col min="11530" max="11532" width="8.6640625" style="646"/>
    <col min="11533" max="11533" width="10.6640625" style="646" customWidth="1"/>
    <col min="11534" max="11534" width="14.6640625" style="646" customWidth="1"/>
    <col min="11535" max="11535" width="19.44140625" style="646" customWidth="1"/>
    <col min="11536" max="11774" width="8.6640625" style="646"/>
    <col min="11775" max="11775" width="6.6640625" style="646" customWidth="1"/>
    <col min="11776" max="11776" width="8.6640625" style="646"/>
    <col min="11777" max="11777" width="14.6640625" style="646" customWidth="1"/>
    <col min="11778" max="11778" width="5.6640625" style="646" customWidth="1"/>
    <col min="11779" max="11779" width="6.6640625" style="646" customWidth="1"/>
    <col min="11780" max="11780" width="9.6640625" style="646" customWidth="1"/>
    <col min="11781" max="11781" width="9.33203125" style="646" bestFit="1" customWidth="1"/>
    <col min="11782" max="11783" width="8.6640625" style="646"/>
    <col min="11784" max="11784" width="9.33203125" style="646" bestFit="1" customWidth="1"/>
    <col min="11785" max="11785" width="10.6640625" style="646" customWidth="1"/>
    <col min="11786" max="11788" width="8.6640625" style="646"/>
    <col min="11789" max="11789" width="10.6640625" style="646" customWidth="1"/>
    <col min="11790" max="11790" width="14.6640625" style="646" customWidth="1"/>
    <col min="11791" max="11791" width="19.44140625" style="646" customWidth="1"/>
    <col min="11792" max="12030" width="8.6640625" style="646"/>
    <col min="12031" max="12031" width="6.6640625" style="646" customWidth="1"/>
    <col min="12032" max="12032" width="8.6640625" style="646"/>
    <col min="12033" max="12033" width="14.6640625" style="646" customWidth="1"/>
    <col min="12034" max="12034" width="5.6640625" style="646" customWidth="1"/>
    <col min="12035" max="12035" width="6.6640625" style="646" customWidth="1"/>
    <col min="12036" max="12036" width="9.6640625" style="646" customWidth="1"/>
    <col min="12037" max="12037" width="9.33203125" style="646" bestFit="1" customWidth="1"/>
    <col min="12038" max="12039" width="8.6640625" style="646"/>
    <col min="12040" max="12040" width="9.33203125" style="646" bestFit="1" customWidth="1"/>
    <col min="12041" max="12041" width="10.6640625" style="646" customWidth="1"/>
    <col min="12042" max="12044" width="8.6640625" style="646"/>
    <col min="12045" max="12045" width="10.6640625" style="646" customWidth="1"/>
    <col min="12046" max="12046" width="14.6640625" style="646" customWidth="1"/>
    <col min="12047" max="12047" width="19.44140625" style="646" customWidth="1"/>
    <col min="12048" max="12286" width="8.6640625" style="646"/>
    <col min="12287" max="12287" width="6.6640625" style="646" customWidth="1"/>
    <col min="12288" max="12288" width="8.6640625" style="646"/>
    <col min="12289" max="12289" width="14.6640625" style="646" customWidth="1"/>
    <col min="12290" max="12290" width="5.6640625" style="646" customWidth="1"/>
    <col min="12291" max="12291" width="6.6640625" style="646" customWidth="1"/>
    <col min="12292" max="12292" width="9.6640625" style="646" customWidth="1"/>
    <col min="12293" max="12293" width="9.33203125" style="646" bestFit="1" customWidth="1"/>
    <col min="12294" max="12295" width="8.6640625" style="646"/>
    <col min="12296" max="12296" width="9.33203125" style="646" bestFit="1" customWidth="1"/>
    <col min="12297" max="12297" width="10.6640625" style="646" customWidth="1"/>
    <col min="12298" max="12300" width="8.6640625" style="646"/>
    <col min="12301" max="12301" width="10.6640625" style="646" customWidth="1"/>
    <col min="12302" max="12302" width="14.6640625" style="646" customWidth="1"/>
    <col min="12303" max="12303" width="19.44140625" style="646" customWidth="1"/>
    <col min="12304" max="12542" width="8.6640625" style="646"/>
    <col min="12543" max="12543" width="6.6640625" style="646" customWidth="1"/>
    <col min="12544" max="12544" width="8.6640625" style="646"/>
    <col min="12545" max="12545" width="14.6640625" style="646" customWidth="1"/>
    <col min="12546" max="12546" width="5.6640625" style="646" customWidth="1"/>
    <col min="12547" max="12547" width="6.6640625" style="646" customWidth="1"/>
    <col min="12548" max="12548" width="9.6640625" style="646" customWidth="1"/>
    <col min="12549" max="12549" width="9.33203125" style="646" bestFit="1" customWidth="1"/>
    <col min="12550" max="12551" width="8.6640625" style="646"/>
    <col min="12552" max="12552" width="9.33203125" style="646" bestFit="1" customWidth="1"/>
    <col min="12553" max="12553" width="10.6640625" style="646" customWidth="1"/>
    <col min="12554" max="12556" width="8.6640625" style="646"/>
    <col min="12557" max="12557" width="10.6640625" style="646" customWidth="1"/>
    <col min="12558" max="12558" width="14.6640625" style="646" customWidth="1"/>
    <col min="12559" max="12559" width="19.44140625" style="646" customWidth="1"/>
    <col min="12560" max="12798" width="8.6640625" style="646"/>
    <col min="12799" max="12799" width="6.6640625" style="646" customWidth="1"/>
    <col min="12800" max="12800" width="8.6640625" style="646"/>
    <col min="12801" max="12801" width="14.6640625" style="646" customWidth="1"/>
    <col min="12802" max="12802" width="5.6640625" style="646" customWidth="1"/>
    <col min="12803" max="12803" width="6.6640625" style="646" customWidth="1"/>
    <col min="12804" max="12804" width="9.6640625" style="646" customWidth="1"/>
    <col min="12805" max="12805" width="9.33203125" style="646" bestFit="1" customWidth="1"/>
    <col min="12806" max="12807" width="8.6640625" style="646"/>
    <col min="12808" max="12808" width="9.33203125" style="646" bestFit="1" customWidth="1"/>
    <col min="12809" max="12809" width="10.6640625" style="646" customWidth="1"/>
    <col min="12810" max="12812" width="8.6640625" style="646"/>
    <col min="12813" max="12813" width="10.6640625" style="646" customWidth="1"/>
    <col min="12814" max="12814" width="14.6640625" style="646" customWidth="1"/>
    <col min="12815" max="12815" width="19.44140625" style="646" customWidth="1"/>
    <col min="12816" max="13054" width="8.6640625" style="646"/>
    <col min="13055" max="13055" width="6.6640625" style="646" customWidth="1"/>
    <col min="13056" max="13056" width="8.6640625" style="646"/>
    <col min="13057" max="13057" width="14.6640625" style="646" customWidth="1"/>
    <col min="13058" max="13058" width="5.6640625" style="646" customWidth="1"/>
    <col min="13059" max="13059" width="6.6640625" style="646" customWidth="1"/>
    <col min="13060" max="13060" width="9.6640625" style="646" customWidth="1"/>
    <col min="13061" max="13061" width="9.33203125" style="646" bestFit="1" customWidth="1"/>
    <col min="13062" max="13063" width="8.6640625" style="646"/>
    <col min="13064" max="13064" width="9.33203125" style="646" bestFit="1" customWidth="1"/>
    <col min="13065" max="13065" width="10.6640625" style="646" customWidth="1"/>
    <col min="13066" max="13068" width="8.6640625" style="646"/>
    <col min="13069" max="13069" width="10.6640625" style="646" customWidth="1"/>
    <col min="13070" max="13070" width="14.6640625" style="646" customWidth="1"/>
    <col min="13071" max="13071" width="19.44140625" style="646" customWidth="1"/>
    <col min="13072" max="13310" width="8.6640625" style="646"/>
    <col min="13311" max="13311" width="6.6640625" style="646" customWidth="1"/>
    <col min="13312" max="13312" width="8.6640625" style="646"/>
    <col min="13313" max="13313" width="14.6640625" style="646" customWidth="1"/>
    <col min="13314" max="13314" width="5.6640625" style="646" customWidth="1"/>
    <col min="13315" max="13315" width="6.6640625" style="646" customWidth="1"/>
    <col min="13316" max="13316" width="9.6640625" style="646" customWidth="1"/>
    <col min="13317" max="13317" width="9.33203125" style="646" bestFit="1" customWidth="1"/>
    <col min="13318" max="13319" width="8.6640625" style="646"/>
    <col min="13320" max="13320" width="9.33203125" style="646" bestFit="1" customWidth="1"/>
    <col min="13321" max="13321" width="10.6640625" style="646" customWidth="1"/>
    <col min="13322" max="13324" width="8.6640625" style="646"/>
    <col min="13325" max="13325" width="10.6640625" style="646" customWidth="1"/>
    <col min="13326" max="13326" width="14.6640625" style="646" customWidth="1"/>
    <col min="13327" max="13327" width="19.44140625" style="646" customWidth="1"/>
    <col min="13328" max="13566" width="8.6640625" style="646"/>
    <col min="13567" max="13567" width="6.6640625" style="646" customWidth="1"/>
    <col min="13568" max="13568" width="8.6640625" style="646"/>
    <col min="13569" max="13569" width="14.6640625" style="646" customWidth="1"/>
    <col min="13570" max="13570" width="5.6640625" style="646" customWidth="1"/>
    <col min="13571" max="13571" width="6.6640625" style="646" customWidth="1"/>
    <col min="13572" max="13572" width="9.6640625" style="646" customWidth="1"/>
    <col min="13573" max="13573" width="9.33203125" style="646" bestFit="1" customWidth="1"/>
    <col min="13574" max="13575" width="8.6640625" style="646"/>
    <col min="13576" max="13576" width="9.33203125" style="646" bestFit="1" customWidth="1"/>
    <col min="13577" max="13577" width="10.6640625" style="646" customWidth="1"/>
    <col min="13578" max="13580" width="8.6640625" style="646"/>
    <col min="13581" max="13581" width="10.6640625" style="646" customWidth="1"/>
    <col min="13582" max="13582" width="14.6640625" style="646" customWidth="1"/>
    <col min="13583" max="13583" width="19.44140625" style="646" customWidth="1"/>
    <col min="13584" max="13822" width="8.6640625" style="646"/>
    <col min="13823" max="13823" width="6.6640625" style="646" customWidth="1"/>
    <col min="13824" max="13824" width="8.6640625" style="646"/>
    <col min="13825" max="13825" width="14.6640625" style="646" customWidth="1"/>
    <col min="13826" max="13826" width="5.6640625" style="646" customWidth="1"/>
    <col min="13827" max="13827" width="6.6640625" style="646" customWidth="1"/>
    <col min="13828" max="13828" width="9.6640625" style="646" customWidth="1"/>
    <col min="13829" max="13829" width="9.33203125" style="646" bestFit="1" customWidth="1"/>
    <col min="13830" max="13831" width="8.6640625" style="646"/>
    <col min="13832" max="13832" width="9.33203125" style="646" bestFit="1" customWidth="1"/>
    <col min="13833" max="13833" width="10.6640625" style="646" customWidth="1"/>
    <col min="13834" max="13836" width="8.6640625" style="646"/>
    <col min="13837" max="13837" width="10.6640625" style="646" customWidth="1"/>
    <col min="13838" max="13838" width="14.6640625" style="646" customWidth="1"/>
    <col min="13839" max="13839" width="19.44140625" style="646" customWidth="1"/>
    <col min="13840" max="14078" width="8.6640625" style="646"/>
    <col min="14079" max="14079" width="6.6640625" style="646" customWidth="1"/>
    <col min="14080" max="14080" width="8.6640625" style="646"/>
    <col min="14081" max="14081" width="14.6640625" style="646" customWidth="1"/>
    <col min="14082" max="14082" width="5.6640625" style="646" customWidth="1"/>
    <col min="14083" max="14083" width="6.6640625" style="646" customWidth="1"/>
    <col min="14084" max="14084" width="9.6640625" style="646" customWidth="1"/>
    <col min="14085" max="14085" width="9.33203125" style="646" bestFit="1" customWidth="1"/>
    <col min="14086" max="14087" width="8.6640625" style="646"/>
    <col min="14088" max="14088" width="9.33203125" style="646" bestFit="1" customWidth="1"/>
    <col min="14089" max="14089" width="10.6640625" style="646" customWidth="1"/>
    <col min="14090" max="14092" width="8.6640625" style="646"/>
    <col min="14093" max="14093" width="10.6640625" style="646" customWidth="1"/>
    <col min="14094" max="14094" width="14.6640625" style="646" customWidth="1"/>
    <col min="14095" max="14095" width="19.44140625" style="646" customWidth="1"/>
    <col min="14096" max="14334" width="8.6640625" style="646"/>
    <col min="14335" max="14335" width="6.6640625" style="646" customWidth="1"/>
    <col min="14336" max="14336" width="8.6640625" style="646"/>
    <col min="14337" max="14337" width="14.6640625" style="646" customWidth="1"/>
    <col min="14338" max="14338" width="5.6640625" style="646" customWidth="1"/>
    <col min="14339" max="14339" width="6.6640625" style="646" customWidth="1"/>
    <col min="14340" max="14340" width="9.6640625" style="646" customWidth="1"/>
    <col min="14341" max="14341" width="9.33203125" style="646" bestFit="1" customWidth="1"/>
    <col min="14342" max="14343" width="8.6640625" style="646"/>
    <col min="14344" max="14344" width="9.33203125" style="646" bestFit="1" customWidth="1"/>
    <col min="14345" max="14345" width="10.6640625" style="646" customWidth="1"/>
    <col min="14346" max="14348" width="8.6640625" style="646"/>
    <col min="14349" max="14349" width="10.6640625" style="646" customWidth="1"/>
    <col min="14350" max="14350" width="14.6640625" style="646" customWidth="1"/>
    <col min="14351" max="14351" width="19.44140625" style="646" customWidth="1"/>
    <col min="14352" max="14590" width="8.6640625" style="646"/>
    <col min="14591" max="14591" width="6.6640625" style="646" customWidth="1"/>
    <col min="14592" max="14592" width="8.6640625" style="646"/>
    <col min="14593" max="14593" width="14.6640625" style="646" customWidth="1"/>
    <col min="14594" max="14594" width="5.6640625" style="646" customWidth="1"/>
    <col min="14595" max="14595" width="6.6640625" style="646" customWidth="1"/>
    <col min="14596" max="14596" width="9.6640625" style="646" customWidth="1"/>
    <col min="14597" max="14597" width="9.33203125" style="646" bestFit="1" customWidth="1"/>
    <col min="14598" max="14599" width="8.6640625" style="646"/>
    <col min="14600" max="14600" width="9.33203125" style="646" bestFit="1" customWidth="1"/>
    <col min="14601" max="14601" width="10.6640625" style="646" customWidth="1"/>
    <col min="14602" max="14604" width="8.6640625" style="646"/>
    <col min="14605" max="14605" width="10.6640625" style="646" customWidth="1"/>
    <col min="14606" max="14606" width="14.6640625" style="646" customWidth="1"/>
    <col min="14607" max="14607" width="19.44140625" style="646" customWidth="1"/>
    <col min="14608" max="14846" width="8.6640625" style="646"/>
    <col min="14847" max="14847" width="6.6640625" style="646" customWidth="1"/>
    <col min="14848" max="14848" width="8.6640625" style="646"/>
    <col min="14849" max="14849" width="14.6640625" style="646" customWidth="1"/>
    <col min="14850" max="14850" width="5.6640625" style="646" customWidth="1"/>
    <col min="14851" max="14851" width="6.6640625" style="646" customWidth="1"/>
    <col min="14852" max="14852" width="9.6640625" style="646" customWidth="1"/>
    <col min="14853" max="14853" width="9.33203125" style="646" bestFit="1" customWidth="1"/>
    <col min="14854" max="14855" width="8.6640625" style="646"/>
    <col min="14856" max="14856" width="9.33203125" style="646" bestFit="1" customWidth="1"/>
    <col min="14857" max="14857" width="10.6640625" style="646" customWidth="1"/>
    <col min="14858" max="14860" width="8.6640625" style="646"/>
    <col min="14861" max="14861" width="10.6640625" style="646" customWidth="1"/>
    <col min="14862" max="14862" width="14.6640625" style="646" customWidth="1"/>
    <col min="14863" max="14863" width="19.44140625" style="646" customWidth="1"/>
    <col min="14864" max="15102" width="8.6640625" style="646"/>
    <col min="15103" max="15103" width="6.6640625" style="646" customWidth="1"/>
    <col min="15104" max="15104" width="8.6640625" style="646"/>
    <col min="15105" max="15105" width="14.6640625" style="646" customWidth="1"/>
    <col min="15106" max="15106" width="5.6640625" style="646" customWidth="1"/>
    <col min="15107" max="15107" width="6.6640625" style="646" customWidth="1"/>
    <col min="15108" max="15108" width="9.6640625" style="646" customWidth="1"/>
    <col min="15109" max="15109" width="9.33203125" style="646" bestFit="1" customWidth="1"/>
    <col min="15110" max="15111" width="8.6640625" style="646"/>
    <col min="15112" max="15112" width="9.33203125" style="646" bestFit="1" customWidth="1"/>
    <col min="15113" max="15113" width="10.6640625" style="646" customWidth="1"/>
    <col min="15114" max="15116" width="8.6640625" style="646"/>
    <col min="15117" max="15117" width="10.6640625" style="646" customWidth="1"/>
    <col min="15118" max="15118" width="14.6640625" style="646" customWidth="1"/>
    <col min="15119" max="15119" width="19.44140625" style="646" customWidth="1"/>
    <col min="15120" max="15358" width="8.6640625" style="646"/>
    <col min="15359" max="15359" width="6.6640625" style="646" customWidth="1"/>
    <col min="15360" max="15360" width="8.6640625" style="646"/>
    <col min="15361" max="15361" width="14.6640625" style="646" customWidth="1"/>
    <col min="15362" max="15362" width="5.6640625" style="646" customWidth="1"/>
    <col min="15363" max="15363" width="6.6640625" style="646" customWidth="1"/>
    <col min="15364" max="15364" width="9.6640625" style="646" customWidth="1"/>
    <col min="15365" max="15365" width="9.33203125" style="646" bestFit="1" customWidth="1"/>
    <col min="15366" max="15367" width="8.6640625" style="646"/>
    <col min="15368" max="15368" width="9.33203125" style="646" bestFit="1" customWidth="1"/>
    <col min="15369" max="15369" width="10.6640625" style="646" customWidth="1"/>
    <col min="15370" max="15372" width="8.6640625" style="646"/>
    <col min="15373" max="15373" width="10.6640625" style="646" customWidth="1"/>
    <col min="15374" max="15374" width="14.6640625" style="646" customWidth="1"/>
    <col min="15375" max="15375" width="19.44140625" style="646" customWidth="1"/>
    <col min="15376" max="15614" width="8.6640625" style="646"/>
    <col min="15615" max="15615" width="6.6640625" style="646" customWidth="1"/>
    <col min="15616" max="15616" width="8.6640625" style="646"/>
    <col min="15617" max="15617" width="14.6640625" style="646" customWidth="1"/>
    <col min="15618" max="15618" width="5.6640625" style="646" customWidth="1"/>
    <col min="15619" max="15619" width="6.6640625" style="646" customWidth="1"/>
    <col min="15620" max="15620" width="9.6640625" style="646" customWidth="1"/>
    <col min="15621" max="15621" width="9.33203125" style="646" bestFit="1" customWidth="1"/>
    <col min="15622" max="15623" width="8.6640625" style="646"/>
    <col min="15624" max="15624" width="9.33203125" style="646" bestFit="1" customWidth="1"/>
    <col min="15625" max="15625" width="10.6640625" style="646" customWidth="1"/>
    <col min="15626" max="15628" width="8.6640625" style="646"/>
    <col min="15629" max="15629" width="10.6640625" style="646" customWidth="1"/>
    <col min="15630" max="15630" width="14.6640625" style="646" customWidth="1"/>
    <col min="15631" max="15631" width="19.44140625" style="646" customWidth="1"/>
    <col min="15632" max="15870" width="8.6640625" style="646"/>
    <col min="15871" max="15871" width="6.6640625" style="646" customWidth="1"/>
    <col min="15872" max="15872" width="8.6640625" style="646"/>
    <col min="15873" max="15873" width="14.6640625" style="646" customWidth="1"/>
    <col min="15874" max="15874" width="5.6640625" style="646" customWidth="1"/>
    <col min="15875" max="15875" width="6.6640625" style="646" customWidth="1"/>
    <col min="15876" max="15876" width="9.6640625" style="646" customWidth="1"/>
    <col min="15877" max="15877" width="9.33203125" style="646" bestFit="1" customWidth="1"/>
    <col min="15878" max="15879" width="8.6640625" style="646"/>
    <col min="15880" max="15880" width="9.33203125" style="646" bestFit="1" customWidth="1"/>
    <col min="15881" max="15881" width="10.6640625" style="646" customWidth="1"/>
    <col min="15882" max="15884" width="8.6640625" style="646"/>
    <col min="15885" max="15885" width="10.6640625" style="646" customWidth="1"/>
    <col min="15886" max="15886" width="14.6640625" style="646" customWidth="1"/>
    <col min="15887" max="15887" width="19.44140625" style="646" customWidth="1"/>
    <col min="15888" max="16126" width="8.6640625" style="646"/>
    <col min="16127" max="16127" width="6.6640625" style="646" customWidth="1"/>
    <col min="16128" max="16128" width="8.6640625" style="646"/>
    <col min="16129" max="16129" width="14.6640625" style="646" customWidth="1"/>
    <col min="16130" max="16130" width="5.6640625" style="646" customWidth="1"/>
    <col min="16131" max="16131" width="6.6640625" style="646" customWidth="1"/>
    <col min="16132" max="16132" width="9.6640625" style="646" customWidth="1"/>
    <col min="16133" max="16133" width="9.33203125" style="646" bestFit="1" customWidth="1"/>
    <col min="16134" max="16135" width="8.6640625" style="646"/>
    <col min="16136" max="16136" width="9.33203125" style="646" bestFit="1" customWidth="1"/>
    <col min="16137" max="16137" width="10.6640625" style="646" customWidth="1"/>
    <col min="16138" max="16140" width="8.6640625" style="646"/>
    <col min="16141" max="16141" width="10.6640625" style="646" customWidth="1"/>
    <col min="16142" max="16142" width="14.6640625" style="646" customWidth="1"/>
    <col min="16143" max="16143" width="19.44140625" style="646" customWidth="1"/>
    <col min="16144" max="16384" width="8.6640625" style="646"/>
  </cols>
  <sheetData>
    <row r="1" spans="1:15" s="584" customFormat="1" ht="15.6" x14ac:dyDescent="0.3">
      <c r="A1" s="704" t="s">
        <v>195</v>
      </c>
    </row>
    <row r="2" spans="1:15" s="584" customFormat="1" ht="15" x14ac:dyDescent="0.25">
      <c r="A2" s="705" t="s">
        <v>462</v>
      </c>
    </row>
    <row r="3" spans="1:15" s="584" customFormat="1" ht="13.95" x14ac:dyDescent="0.25">
      <c r="A3" s="860" t="str">
        <f>General!C3</f>
        <v>PHA Name</v>
      </c>
      <c r="B3" s="860"/>
      <c r="C3" s="860"/>
      <c r="D3" s="706" t="s">
        <v>6</v>
      </c>
      <c r="E3" s="707"/>
      <c r="F3" s="708">
        <f>General!C7</f>
        <v>43100</v>
      </c>
      <c r="G3" s="707"/>
      <c r="H3" s="707"/>
      <c r="I3" s="707"/>
      <c r="J3" s="707"/>
      <c r="K3" s="707"/>
      <c r="L3" s="707"/>
      <c r="M3" s="707"/>
      <c r="N3" s="707"/>
      <c r="O3" s="707"/>
    </row>
    <row r="4" spans="1:15" s="584" customFormat="1" ht="9.6" customHeight="1" x14ac:dyDescent="0.25">
      <c r="A4" s="756"/>
      <c r="B4" s="756"/>
      <c r="C4" s="756"/>
      <c r="D4" s="706"/>
      <c r="E4" s="707"/>
      <c r="F4" s="708"/>
      <c r="G4" s="707"/>
      <c r="H4" s="707"/>
      <c r="I4" s="707"/>
      <c r="J4" s="707"/>
      <c r="K4" s="707"/>
      <c r="L4" s="707"/>
      <c r="M4" s="707"/>
      <c r="N4" s="707"/>
      <c r="O4" s="707"/>
    </row>
    <row r="5" spans="1:15" s="584" customFormat="1" ht="21" x14ac:dyDescent="0.25">
      <c r="A5" s="865" t="s">
        <v>475</v>
      </c>
      <c r="B5" s="866"/>
      <c r="C5" s="867"/>
      <c r="D5" s="713" t="s">
        <v>124</v>
      </c>
      <c r="E5" s="713" t="s">
        <v>212</v>
      </c>
      <c r="F5" s="715" t="s">
        <v>213</v>
      </c>
      <c r="G5" s="713" t="s">
        <v>214</v>
      </c>
      <c r="H5" s="714" t="s">
        <v>689</v>
      </c>
      <c r="I5" s="713" t="s">
        <v>126</v>
      </c>
      <c r="J5" s="713" t="s">
        <v>127</v>
      </c>
      <c r="K5" s="714" t="str">
        <f>General!C41</f>
        <v>Program Name 1</v>
      </c>
      <c r="L5" s="714" t="str">
        <f>General!C42</f>
        <v>Program Name 2</v>
      </c>
      <c r="M5" s="714" t="str">
        <f>General!C43</f>
        <v>Program Name 3</v>
      </c>
      <c r="N5" s="714" t="s">
        <v>543</v>
      </c>
      <c r="O5" s="713" t="s">
        <v>473</v>
      </c>
    </row>
    <row r="6" spans="1:15" ht="9.6" customHeight="1" x14ac:dyDescent="0.25">
      <c r="A6" s="739"/>
      <c r="B6" s="739"/>
      <c r="C6" s="740"/>
      <c r="D6" s="741"/>
      <c r="E6" s="741"/>
      <c r="F6" s="742"/>
      <c r="G6" s="741"/>
      <c r="H6" s="741"/>
      <c r="I6" s="741"/>
      <c r="J6" s="741"/>
      <c r="K6" s="741"/>
      <c r="L6" s="741"/>
      <c r="M6" s="741"/>
      <c r="N6" s="741"/>
      <c r="O6" s="741"/>
    </row>
    <row r="7" spans="1:15" ht="13.95" x14ac:dyDescent="0.25">
      <c r="A7" s="869" t="s">
        <v>201</v>
      </c>
      <c r="B7" s="869"/>
      <c r="C7" s="869"/>
      <c r="D7" s="869"/>
      <c r="E7" s="869"/>
      <c r="F7" s="869"/>
      <c r="G7" s="869"/>
      <c r="H7" s="869"/>
      <c r="I7" s="869"/>
      <c r="J7" s="869"/>
      <c r="K7" s="869"/>
      <c r="L7" s="869"/>
      <c r="M7" s="869"/>
      <c r="N7" s="869"/>
      <c r="O7" s="869"/>
    </row>
    <row r="8" spans="1:15" ht="13.95" x14ac:dyDescent="0.25">
      <c r="A8" s="380" t="s">
        <v>463</v>
      </c>
      <c r="B8" s="380"/>
      <c r="C8" s="380"/>
      <c r="D8" s="757">
        <f t="shared" ref="D8:D15" si="0">SUM(E8:M8)</f>
        <v>0</v>
      </c>
      <c r="E8" s="381">
        <v>0</v>
      </c>
      <c r="F8" s="701">
        <v>0</v>
      </c>
      <c r="G8" s="701">
        <v>0</v>
      </c>
      <c r="H8" s="701">
        <v>0</v>
      </c>
      <c r="I8" s="382">
        <v>0</v>
      </c>
      <c r="J8" s="701">
        <v>0</v>
      </c>
      <c r="K8" s="701">
        <v>0</v>
      </c>
      <c r="L8" s="701">
        <v>0</v>
      </c>
      <c r="M8" s="701">
        <v>0</v>
      </c>
      <c r="N8" s="701">
        <v>0</v>
      </c>
      <c r="O8" s="757">
        <f t="shared" ref="O8:O15" si="1">D8/12</f>
        <v>0</v>
      </c>
    </row>
    <row r="9" spans="1:15" ht="13.95" x14ac:dyDescent="0.25">
      <c r="A9" s="380" t="s">
        <v>466</v>
      </c>
      <c r="B9" s="380"/>
      <c r="C9" s="380"/>
      <c r="D9" s="757">
        <f t="shared" si="0"/>
        <v>0</v>
      </c>
      <c r="E9" s="381">
        <v>0</v>
      </c>
      <c r="F9" s="701">
        <v>0</v>
      </c>
      <c r="G9" s="701">
        <v>0</v>
      </c>
      <c r="H9" s="701">
        <v>0</v>
      </c>
      <c r="I9" s="382">
        <v>0</v>
      </c>
      <c r="J9" s="701">
        <v>0</v>
      </c>
      <c r="K9" s="701">
        <v>0</v>
      </c>
      <c r="L9" s="701">
        <v>0</v>
      </c>
      <c r="M9" s="701">
        <v>0</v>
      </c>
      <c r="N9" s="701">
        <v>0</v>
      </c>
      <c r="O9" s="757">
        <f t="shared" si="1"/>
        <v>0</v>
      </c>
    </row>
    <row r="10" spans="1:15" ht="13.95" x14ac:dyDescent="0.25">
      <c r="A10" s="380" t="s">
        <v>464</v>
      </c>
      <c r="B10" s="380"/>
      <c r="C10" s="380"/>
      <c r="D10" s="757">
        <f t="shared" si="0"/>
        <v>0</v>
      </c>
      <c r="E10" s="381">
        <v>0</v>
      </c>
      <c r="F10" s="701">
        <v>0</v>
      </c>
      <c r="G10" s="701">
        <v>0</v>
      </c>
      <c r="H10" s="701">
        <v>0</v>
      </c>
      <c r="I10" s="701">
        <v>0</v>
      </c>
      <c r="J10" s="701">
        <v>0</v>
      </c>
      <c r="K10" s="701">
        <v>0</v>
      </c>
      <c r="L10" s="701">
        <v>0</v>
      </c>
      <c r="M10" s="701">
        <v>0</v>
      </c>
      <c r="N10" s="701">
        <v>0</v>
      </c>
      <c r="O10" s="757">
        <f t="shared" si="1"/>
        <v>0</v>
      </c>
    </row>
    <row r="11" spans="1:15" ht="13.95" x14ac:dyDescent="0.25">
      <c r="A11" s="380" t="s">
        <v>465</v>
      </c>
      <c r="B11" s="380"/>
      <c r="C11" s="380"/>
      <c r="D11" s="757">
        <f t="shared" si="0"/>
        <v>0</v>
      </c>
      <c r="E11" s="381">
        <v>0</v>
      </c>
      <c r="F11" s="701">
        <v>0</v>
      </c>
      <c r="G11" s="701">
        <v>0</v>
      </c>
      <c r="H11" s="701">
        <v>0</v>
      </c>
      <c r="I11" s="382">
        <v>0</v>
      </c>
      <c r="J11" s="701">
        <v>0</v>
      </c>
      <c r="K11" s="701">
        <v>0</v>
      </c>
      <c r="L11" s="701">
        <v>0</v>
      </c>
      <c r="M11" s="701">
        <v>0</v>
      </c>
      <c r="N11" s="701">
        <v>0</v>
      </c>
      <c r="O11" s="757">
        <f t="shared" si="1"/>
        <v>0</v>
      </c>
    </row>
    <row r="12" spans="1:15" ht="13.95" x14ac:dyDescent="0.25">
      <c r="A12" s="380" t="s">
        <v>467</v>
      </c>
      <c r="B12" s="380"/>
      <c r="C12" s="380"/>
      <c r="D12" s="757">
        <f t="shared" si="0"/>
        <v>0</v>
      </c>
      <c r="E12" s="381">
        <v>0</v>
      </c>
      <c r="F12" s="701">
        <v>0</v>
      </c>
      <c r="G12" s="701">
        <v>0</v>
      </c>
      <c r="H12" s="701">
        <v>0</v>
      </c>
      <c r="I12" s="701">
        <v>0</v>
      </c>
      <c r="J12" s="701">
        <v>0</v>
      </c>
      <c r="K12" s="701">
        <v>0</v>
      </c>
      <c r="L12" s="701">
        <v>0</v>
      </c>
      <c r="M12" s="701">
        <v>0</v>
      </c>
      <c r="N12" s="701">
        <v>0</v>
      </c>
      <c r="O12" s="757">
        <f t="shared" si="1"/>
        <v>0</v>
      </c>
    </row>
    <row r="13" spans="1:15" ht="13.95" x14ac:dyDescent="0.25">
      <c r="A13" s="380" t="s">
        <v>468</v>
      </c>
      <c r="B13" s="380"/>
      <c r="C13" s="380"/>
      <c r="D13" s="757">
        <f t="shared" si="0"/>
        <v>0</v>
      </c>
      <c r="E13" s="381">
        <v>0</v>
      </c>
      <c r="F13" s="701">
        <v>0</v>
      </c>
      <c r="G13" s="701">
        <v>0</v>
      </c>
      <c r="H13" s="701">
        <v>0</v>
      </c>
      <c r="I13" s="382">
        <v>0</v>
      </c>
      <c r="J13" s="701">
        <v>0</v>
      </c>
      <c r="K13" s="701">
        <v>0</v>
      </c>
      <c r="L13" s="701">
        <v>0</v>
      </c>
      <c r="M13" s="701">
        <v>0</v>
      </c>
      <c r="N13" s="701">
        <v>0</v>
      </c>
      <c r="O13" s="757">
        <f t="shared" si="1"/>
        <v>0</v>
      </c>
    </row>
    <row r="14" spans="1:15" ht="13.95" x14ac:dyDescent="0.25">
      <c r="A14" s="380" t="str">
        <f>General!$B$35</f>
        <v>Other Benefit 1</v>
      </c>
      <c r="B14" s="380"/>
      <c r="C14" s="380"/>
      <c r="D14" s="757">
        <f t="shared" si="0"/>
        <v>0</v>
      </c>
      <c r="E14" s="381">
        <v>0</v>
      </c>
      <c r="F14" s="701">
        <v>0</v>
      </c>
      <c r="G14" s="701">
        <v>0</v>
      </c>
      <c r="H14" s="701">
        <v>0</v>
      </c>
      <c r="I14" s="701">
        <v>0</v>
      </c>
      <c r="J14" s="701">
        <v>0</v>
      </c>
      <c r="K14" s="701">
        <v>0</v>
      </c>
      <c r="L14" s="701">
        <v>0</v>
      </c>
      <c r="M14" s="701">
        <v>0</v>
      </c>
      <c r="N14" s="701">
        <v>0</v>
      </c>
      <c r="O14" s="757">
        <f t="shared" si="1"/>
        <v>0</v>
      </c>
    </row>
    <row r="15" spans="1:15" ht="13.95" x14ac:dyDescent="0.25">
      <c r="A15" s="380" t="str">
        <f>General!$B$36</f>
        <v>Other Benefit 2</v>
      </c>
      <c r="B15" s="380"/>
      <c r="C15" s="380"/>
      <c r="D15" s="758">
        <f t="shared" si="0"/>
        <v>0</v>
      </c>
      <c r="E15" s="383">
        <v>0</v>
      </c>
      <c r="F15" s="702">
        <v>0</v>
      </c>
      <c r="G15" s="702">
        <v>0</v>
      </c>
      <c r="H15" s="702">
        <v>0</v>
      </c>
      <c r="I15" s="384">
        <v>0</v>
      </c>
      <c r="J15" s="702">
        <v>0</v>
      </c>
      <c r="K15" s="702">
        <v>0</v>
      </c>
      <c r="L15" s="702">
        <v>0</v>
      </c>
      <c r="M15" s="703">
        <v>0</v>
      </c>
      <c r="N15" s="703">
        <v>0</v>
      </c>
      <c r="O15" s="758">
        <f t="shared" si="1"/>
        <v>0</v>
      </c>
    </row>
    <row r="16" spans="1:15" s="584" customFormat="1" ht="15" customHeight="1" x14ac:dyDescent="0.25">
      <c r="A16" s="716"/>
      <c r="B16" s="716" t="s">
        <v>469</v>
      </c>
      <c r="C16" s="716"/>
      <c r="D16" s="749">
        <f t="shared" ref="D16:O16" si="2">SUM(D8:D15)</f>
        <v>0</v>
      </c>
      <c r="E16" s="750">
        <f t="shared" si="2"/>
        <v>0</v>
      </c>
      <c r="F16" s="751">
        <f t="shared" si="2"/>
        <v>0</v>
      </c>
      <c r="G16" s="751">
        <f t="shared" si="2"/>
        <v>0</v>
      </c>
      <c r="H16" s="751">
        <f t="shared" ref="H16" si="3">SUM(H8:H15)</f>
        <v>0</v>
      </c>
      <c r="I16" s="751">
        <f t="shared" si="2"/>
        <v>0</v>
      </c>
      <c r="J16" s="751">
        <f t="shared" si="2"/>
        <v>0</v>
      </c>
      <c r="K16" s="751">
        <f t="shared" ref="K16" si="4">SUM(K8:K15)</f>
        <v>0</v>
      </c>
      <c r="L16" s="751">
        <f t="shared" si="2"/>
        <v>0</v>
      </c>
      <c r="M16" s="749">
        <f t="shared" si="2"/>
        <v>0</v>
      </c>
      <c r="N16" s="749">
        <f t="shared" ref="N16" si="5">SUM(N8:N15)</f>
        <v>0</v>
      </c>
      <c r="O16" s="749">
        <f t="shared" si="2"/>
        <v>0</v>
      </c>
    </row>
    <row r="17" spans="1:15" s="584" customFormat="1" ht="9.6" customHeight="1" x14ac:dyDescent="0.25">
      <c r="A17" s="752"/>
      <c r="B17" s="752"/>
      <c r="C17" s="753"/>
      <c r="D17" s="754"/>
      <c r="E17" s="754"/>
      <c r="F17" s="755"/>
      <c r="G17" s="754"/>
      <c r="H17" s="754"/>
      <c r="I17" s="754"/>
      <c r="J17" s="754"/>
      <c r="K17" s="754"/>
      <c r="L17" s="754"/>
      <c r="M17" s="754"/>
      <c r="N17" s="754"/>
      <c r="O17" s="754"/>
    </row>
    <row r="18" spans="1:15" s="584" customFormat="1" ht="13.95" x14ac:dyDescent="0.25">
      <c r="A18" s="868" t="s">
        <v>203</v>
      </c>
      <c r="B18" s="868"/>
      <c r="C18" s="868"/>
      <c r="D18" s="868"/>
      <c r="E18" s="868"/>
      <c r="F18" s="868"/>
      <c r="G18" s="868"/>
      <c r="H18" s="868"/>
      <c r="I18" s="868"/>
      <c r="J18" s="868"/>
      <c r="K18" s="868"/>
      <c r="L18" s="868"/>
      <c r="M18" s="868"/>
      <c r="N18" s="868"/>
      <c r="O18" s="868"/>
    </row>
    <row r="19" spans="1:15" ht="13.95" x14ac:dyDescent="0.25">
      <c r="A19" s="380" t="s">
        <v>463</v>
      </c>
      <c r="B19" s="738"/>
      <c r="C19" s="738"/>
      <c r="D19" s="757">
        <f t="shared" ref="D19:D26" si="6">SUM(E19:M19)</f>
        <v>0</v>
      </c>
      <c r="E19" s="381">
        <v>0</v>
      </c>
      <c r="F19" s="701">
        <v>0</v>
      </c>
      <c r="G19" s="701">
        <v>0</v>
      </c>
      <c r="H19" s="701">
        <v>0</v>
      </c>
      <c r="I19" s="382">
        <v>0</v>
      </c>
      <c r="J19" s="701">
        <v>0</v>
      </c>
      <c r="K19" s="701">
        <v>0</v>
      </c>
      <c r="L19" s="701">
        <v>0</v>
      </c>
      <c r="M19" s="701">
        <v>0</v>
      </c>
      <c r="N19" s="701">
        <v>0</v>
      </c>
      <c r="O19" s="757">
        <f t="shared" ref="O19:O26" si="7">D19/12</f>
        <v>0</v>
      </c>
    </row>
    <row r="20" spans="1:15" ht="13.95" x14ac:dyDescent="0.25">
      <c r="A20" s="380" t="s">
        <v>466</v>
      </c>
      <c r="B20" s="738"/>
      <c r="C20" s="738"/>
      <c r="D20" s="757">
        <f t="shared" si="6"/>
        <v>0</v>
      </c>
      <c r="E20" s="381">
        <v>0</v>
      </c>
      <c r="F20" s="701">
        <v>0</v>
      </c>
      <c r="G20" s="701">
        <v>0</v>
      </c>
      <c r="H20" s="701">
        <v>0</v>
      </c>
      <c r="I20" s="382">
        <v>0</v>
      </c>
      <c r="J20" s="701">
        <v>0</v>
      </c>
      <c r="K20" s="701">
        <v>0</v>
      </c>
      <c r="L20" s="701">
        <v>0</v>
      </c>
      <c r="M20" s="701">
        <v>0</v>
      </c>
      <c r="N20" s="701">
        <v>0</v>
      </c>
      <c r="O20" s="757">
        <f t="shared" si="7"/>
        <v>0</v>
      </c>
    </row>
    <row r="21" spans="1:15" ht="13.95" x14ac:dyDescent="0.25">
      <c r="A21" s="380" t="s">
        <v>464</v>
      </c>
      <c r="B21" s="738"/>
      <c r="C21" s="738"/>
      <c r="D21" s="757">
        <f t="shared" si="6"/>
        <v>0</v>
      </c>
      <c r="E21" s="381">
        <v>0</v>
      </c>
      <c r="F21" s="701">
        <v>0</v>
      </c>
      <c r="G21" s="701">
        <v>0</v>
      </c>
      <c r="H21" s="701">
        <v>0</v>
      </c>
      <c r="I21" s="701">
        <v>0</v>
      </c>
      <c r="J21" s="701">
        <v>0</v>
      </c>
      <c r="K21" s="701">
        <v>0</v>
      </c>
      <c r="L21" s="701">
        <v>0</v>
      </c>
      <c r="M21" s="701">
        <v>0</v>
      </c>
      <c r="N21" s="701">
        <v>0</v>
      </c>
      <c r="O21" s="757">
        <f t="shared" si="7"/>
        <v>0</v>
      </c>
    </row>
    <row r="22" spans="1:15" ht="13.95" x14ac:dyDescent="0.25">
      <c r="A22" s="380" t="s">
        <v>465</v>
      </c>
      <c r="B22" s="738"/>
      <c r="C22" s="738"/>
      <c r="D22" s="757">
        <f t="shared" si="6"/>
        <v>0</v>
      </c>
      <c r="E22" s="381">
        <v>0</v>
      </c>
      <c r="F22" s="701">
        <v>0</v>
      </c>
      <c r="G22" s="701">
        <v>0</v>
      </c>
      <c r="H22" s="701">
        <v>0</v>
      </c>
      <c r="I22" s="382">
        <v>0</v>
      </c>
      <c r="J22" s="701">
        <v>0</v>
      </c>
      <c r="K22" s="701">
        <v>0</v>
      </c>
      <c r="L22" s="701">
        <v>0</v>
      </c>
      <c r="M22" s="701">
        <v>0</v>
      </c>
      <c r="N22" s="701">
        <v>0</v>
      </c>
      <c r="O22" s="757">
        <f t="shared" si="7"/>
        <v>0</v>
      </c>
    </row>
    <row r="23" spans="1:15" ht="13.95" x14ac:dyDescent="0.25">
      <c r="A23" s="380" t="s">
        <v>467</v>
      </c>
      <c r="B23" s="738"/>
      <c r="C23" s="738"/>
      <c r="D23" s="757">
        <f t="shared" si="6"/>
        <v>0</v>
      </c>
      <c r="E23" s="381">
        <v>0</v>
      </c>
      <c r="F23" s="701">
        <v>0</v>
      </c>
      <c r="G23" s="701">
        <v>0</v>
      </c>
      <c r="H23" s="701">
        <v>0</v>
      </c>
      <c r="I23" s="701">
        <v>0</v>
      </c>
      <c r="J23" s="701">
        <v>0</v>
      </c>
      <c r="K23" s="701">
        <v>0</v>
      </c>
      <c r="L23" s="701">
        <v>0</v>
      </c>
      <c r="M23" s="701">
        <v>0</v>
      </c>
      <c r="N23" s="701">
        <v>0</v>
      </c>
      <c r="O23" s="757">
        <f t="shared" si="7"/>
        <v>0</v>
      </c>
    </row>
    <row r="24" spans="1:15" ht="13.95" x14ac:dyDescent="0.25">
      <c r="A24" s="380" t="s">
        <v>468</v>
      </c>
      <c r="B24" s="738"/>
      <c r="C24" s="738"/>
      <c r="D24" s="757">
        <f t="shared" si="6"/>
        <v>0</v>
      </c>
      <c r="E24" s="381">
        <v>0</v>
      </c>
      <c r="F24" s="701">
        <v>0</v>
      </c>
      <c r="G24" s="701">
        <v>0</v>
      </c>
      <c r="H24" s="701">
        <v>0</v>
      </c>
      <c r="I24" s="382">
        <v>0</v>
      </c>
      <c r="J24" s="701">
        <v>0</v>
      </c>
      <c r="K24" s="701">
        <v>0</v>
      </c>
      <c r="L24" s="701">
        <v>0</v>
      </c>
      <c r="M24" s="701">
        <v>0</v>
      </c>
      <c r="N24" s="701">
        <v>0</v>
      </c>
      <c r="O24" s="757">
        <f t="shared" si="7"/>
        <v>0</v>
      </c>
    </row>
    <row r="25" spans="1:15" ht="13.95" x14ac:dyDescent="0.25">
      <c r="A25" s="380" t="str">
        <f>General!$B$35</f>
        <v>Other Benefit 1</v>
      </c>
      <c r="B25" s="738"/>
      <c r="C25" s="738"/>
      <c r="D25" s="757">
        <f t="shared" si="6"/>
        <v>0</v>
      </c>
      <c r="E25" s="381">
        <v>0</v>
      </c>
      <c r="F25" s="701">
        <v>0</v>
      </c>
      <c r="G25" s="701">
        <v>0</v>
      </c>
      <c r="H25" s="701">
        <v>0</v>
      </c>
      <c r="I25" s="701">
        <v>0</v>
      </c>
      <c r="J25" s="701">
        <v>0</v>
      </c>
      <c r="K25" s="701">
        <v>0</v>
      </c>
      <c r="L25" s="701">
        <v>0</v>
      </c>
      <c r="M25" s="701">
        <v>0</v>
      </c>
      <c r="N25" s="701">
        <v>0</v>
      </c>
      <c r="O25" s="757">
        <f t="shared" si="7"/>
        <v>0</v>
      </c>
    </row>
    <row r="26" spans="1:15" ht="13.95" x14ac:dyDescent="0.25">
      <c r="A26" s="380" t="str">
        <f>General!$B$36</f>
        <v>Other Benefit 2</v>
      </c>
      <c r="B26" s="738"/>
      <c r="C26" s="738"/>
      <c r="D26" s="758">
        <f t="shared" si="6"/>
        <v>0</v>
      </c>
      <c r="E26" s="383">
        <v>0</v>
      </c>
      <c r="F26" s="702">
        <v>0</v>
      </c>
      <c r="G26" s="702">
        <v>0</v>
      </c>
      <c r="H26" s="702">
        <v>0</v>
      </c>
      <c r="I26" s="384">
        <v>0</v>
      </c>
      <c r="J26" s="702">
        <v>0</v>
      </c>
      <c r="K26" s="702">
        <v>0</v>
      </c>
      <c r="L26" s="702">
        <v>0</v>
      </c>
      <c r="M26" s="703">
        <v>0</v>
      </c>
      <c r="N26" s="703">
        <v>0</v>
      </c>
      <c r="O26" s="758">
        <f t="shared" si="7"/>
        <v>0</v>
      </c>
    </row>
    <row r="27" spans="1:15" s="584" customFormat="1" ht="13.95" x14ac:dyDescent="0.25">
      <c r="A27" s="726"/>
      <c r="B27" s="716" t="s">
        <v>470</v>
      </c>
      <c r="C27" s="726"/>
      <c r="D27" s="749">
        <f t="shared" ref="D27:O27" si="8">SUM(D19:D26)</f>
        <v>0</v>
      </c>
      <c r="E27" s="750">
        <f t="shared" si="8"/>
        <v>0</v>
      </c>
      <c r="F27" s="751">
        <f t="shared" si="8"/>
        <v>0</v>
      </c>
      <c r="G27" s="751">
        <f t="shared" si="8"/>
        <v>0</v>
      </c>
      <c r="H27" s="751">
        <f t="shared" ref="H27" si="9">SUM(H19:H26)</f>
        <v>0</v>
      </c>
      <c r="I27" s="751">
        <f t="shared" si="8"/>
        <v>0</v>
      </c>
      <c r="J27" s="751">
        <f t="shared" si="8"/>
        <v>0</v>
      </c>
      <c r="K27" s="751">
        <f t="shared" ref="K27" si="10">SUM(K19:K26)</f>
        <v>0</v>
      </c>
      <c r="L27" s="751">
        <f t="shared" si="8"/>
        <v>0</v>
      </c>
      <c r="M27" s="749">
        <f t="shared" si="8"/>
        <v>0</v>
      </c>
      <c r="N27" s="749">
        <f t="shared" ref="N27" si="11">SUM(N19:N26)</f>
        <v>0</v>
      </c>
      <c r="O27" s="749">
        <f t="shared" si="8"/>
        <v>0</v>
      </c>
    </row>
    <row r="28" spans="1:15" s="584" customFormat="1" ht="9.6" customHeight="1" x14ac:dyDescent="0.25">
      <c r="A28" s="752"/>
      <c r="B28" s="752"/>
      <c r="C28" s="753"/>
      <c r="D28" s="754"/>
      <c r="E28" s="754"/>
      <c r="F28" s="755"/>
      <c r="G28" s="754"/>
      <c r="H28" s="754"/>
      <c r="I28" s="754"/>
      <c r="J28" s="754"/>
      <c r="K28" s="754"/>
      <c r="L28" s="754"/>
      <c r="M28" s="754"/>
      <c r="N28" s="754"/>
      <c r="O28" s="754"/>
    </row>
    <row r="29" spans="1:15" s="584" customFormat="1" ht="13.95" x14ac:dyDescent="0.25">
      <c r="A29" s="868" t="s">
        <v>205</v>
      </c>
      <c r="B29" s="868"/>
      <c r="C29" s="868"/>
      <c r="D29" s="868"/>
      <c r="E29" s="868"/>
      <c r="F29" s="868"/>
      <c r="G29" s="868"/>
      <c r="H29" s="868"/>
      <c r="I29" s="868"/>
      <c r="J29" s="868"/>
      <c r="K29" s="868"/>
      <c r="L29" s="868"/>
      <c r="M29" s="868"/>
      <c r="N29" s="868"/>
      <c r="O29" s="868"/>
    </row>
    <row r="30" spans="1:15" ht="13.95" x14ac:dyDescent="0.25">
      <c r="A30" s="380" t="s">
        <v>463</v>
      </c>
      <c r="B30" s="380"/>
      <c r="C30" s="380"/>
      <c r="D30" s="757">
        <f t="shared" ref="D30:D37" si="12">SUM(E30:M30)</f>
        <v>0</v>
      </c>
      <c r="E30" s="381">
        <v>0</v>
      </c>
      <c r="F30" s="701">
        <v>0</v>
      </c>
      <c r="G30" s="701">
        <v>0</v>
      </c>
      <c r="H30" s="701">
        <v>0</v>
      </c>
      <c r="I30" s="382">
        <v>0</v>
      </c>
      <c r="J30" s="701">
        <v>0</v>
      </c>
      <c r="K30" s="701">
        <v>0</v>
      </c>
      <c r="L30" s="701">
        <v>0</v>
      </c>
      <c r="M30" s="701">
        <v>0</v>
      </c>
      <c r="N30" s="701">
        <v>0</v>
      </c>
      <c r="O30" s="757">
        <f t="shared" ref="O30:O37" si="13">D30/12</f>
        <v>0</v>
      </c>
    </row>
    <row r="31" spans="1:15" ht="13.95" x14ac:dyDescent="0.25">
      <c r="A31" s="380" t="s">
        <v>466</v>
      </c>
      <c r="B31" s="380"/>
      <c r="C31" s="380"/>
      <c r="D31" s="757">
        <f t="shared" si="12"/>
        <v>0</v>
      </c>
      <c r="E31" s="381">
        <v>0</v>
      </c>
      <c r="F31" s="701">
        <v>0</v>
      </c>
      <c r="G31" s="701">
        <v>0</v>
      </c>
      <c r="H31" s="701">
        <v>0</v>
      </c>
      <c r="I31" s="382">
        <v>0</v>
      </c>
      <c r="J31" s="701">
        <v>0</v>
      </c>
      <c r="K31" s="701">
        <v>0</v>
      </c>
      <c r="L31" s="701">
        <v>0</v>
      </c>
      <c r="M31" s="701">
        <v>0</v>
      </c>
      <c r="N31" s="701">
        <v>0</v>
      </c>
      <c r="O31" s="757">
        <f t="shared" si="13"/>
        <v>0</v>
      </c>
    </row>
    <row r="32" spans="1:15" ht="13.95" x14ac:dyDescent="0.25">
      <c r="A32" s="380" t="s">
        <v>464</v>
      </c>
      <c r="B32" s="380"/>
      <c r="C32" s="380"/>
      <c r="D32" s="757">
        <f t="shared" si="12"/>
        <v>0</v>
      </c>
      <c r="E32" s="381">
        <v>0</v>
      </c>
      <c r="F32" s="701">
        <v>0</v>
      </c>
      <c r="G32" s="701">
        <v>0</v>
      </c>
      <c r="H32" s="701">
        <v>0</v>
      </c>
      <c r="I32" s="701">
        <v>0</v>
      </c>
      <c r="J32" s="701">
        <v>0</v>
      </c>
      <c r="K32" s="701">
        <v>0</v>
      </c>
      <c r="L32" s="701">
        <v>0</v>
      </c>
      <c r="M32" s="701">
        <v>0</v>
      </c>
      <c r="N32" s="701">
        <v>0</v>
      </c>
      <c r="O32" s="757">
        <f t="shared" si="13"/>
        <v>0</v>
      </c>
    </row>
    <row r="33" spans="1:15" ht="13.95" x14ac:dyDescent="0.25">
      <c r="A33" s="380" t="s">
        <v>465</v>
      </c>
      <c r="B33" s="380"/>
      <c r="C33" s="380"/>
      <c r="D33" s="757">
        <f t="shared" si="12"/>
        <v>0</v>
      </c>
      <c r="E33" s="381">
        <v>0</v>
      </c>
      <c r="F33" s="701">
        <v>0</v>
      </c>
      <c r="G33" s="701">
        <v>0</v>
      </c>
      <c r="H33" s="701">
        <v>0</v>
      </c>
      <c r="I33" s="382">
        <v>0</v>
      </c>
      <c r="J33" s="701">
        <v>0</v>
      </c>
      <c r="K33" s="701">
        <v>0</v>
      </c>
      <c r="L33" s="701">
        <v>0</v>
      </c>
      <c r="M33" s="701">
        <v>0</v>
      </c>
      <c r="N33" s="701">
        <v>0</v>
      </c>
      <c r="O33" s="757">
        <f t="shared" si="13"/>
        <v>0</v>
      </c>
    </row>
    <row r="34" spans="1:15" ht="13.95" x14ac:dyDescent="0.25">
      <c r="A34" s="380" t="s">
        <v>467</v>
      </c>
      <c r="B34" s="380"/>
      <c r="C34" s="380"/>
      <c r="D34" s="757">
        <f t="shared" si="12"/>
        <v>0</v>
      </c>
      <c r="E34" s="381">
        <v>0</v>
      </c>
      <c r="F34" s="701">
        <v>0</v>
      </c>
      <c r="G34" s="701">
        <v>0</v>
      </c>
      <c r="H34" s="701">
        <v>0</v>
      </c>
      <c r="I34" s="701">
        <v>0</v>
      </c>
      <c r="J34" s="701">
        <v>0</v>
      </c>
      <c r="K34" s="701">
        <v>0</v>
      </c>
      <c r="L34" s="701">
        <v>0</v>
      </c>
      <c r="M34" s="701">
        <v>0</v>
      </c>
      <c r="N34" s="701">
        <v>0</v>
      </c>
      <c r="O34" s="757">
        <f t="shared" si="13"/>
        <v>0</v>
      </c>
    </row>
    <row r="35" spans="1:15" ht="13.95" x14ac:dyDescent="0.25">
      <c r="A35" s="380" t="s">
        <v>468</v>
      </c>
      <c r="B35" s="380"/>
      <c r="C35" s="380"/>
      <c r="D35" s="757">
        <f t="shared" si="12"/>
        <v>0</v>
      </c>
      <c r="E35" s="381">
        <v>0</v>
      </c>
      <c r="F35" s="701">
        <v>0</v>
      </c>
      <c r="G35" s="701">
        <v>0</v>
      </c>
      <c r="H35" s="701">
        <v>0</v>
      </c>
      <c r="I35" s="382">
        <v>0</v>
      </c>
      <c r="J35" s="701">
        <v>0</v>
      </c>
      <c r="K35" s="701">
        <v>0</v>
      </c>
      <c r="L35" s="701">
        <v>0</v>
      </c>
      <c r="M35" s="701">
        <v>0</v>
      </c>
      <c r="N35" s="701">
        <v>0</v>
      </c>
      <c r="O35" s="757">
        <f t="shared" si="13"/>
        <v>0</v>
      </c>
    </row>
    <row r="36" spans="1:15" ht="13.95" x14ac:dyDescent="0.25">
      <c r="A36" s="380" t="str">
        <f>General!$B$35</f>
        <v>Other Benefit 1</v>
      </c>
      <c r="B36" s="380"/>
      <c r="C36" s="380"/>
      <c r="D36" s="757">
        <f t="shared" si="12"/>
        <v>0</v>
      </c>
      <c r="E36" s="381">
        <v>0</v>
      </c>
      <c r="F36" s="701">
        <v>0</v>
      </c>
      <c r="G36" s="701">
        <v>0</v>
      </c>
      <c r="H36" s="701">
        <v>0</v>
      </c>
      <c r="I36" s="701">
        <v>0</v>
      </c>
      <c r="J36" s="701">
        <v>0</v>
      </c>
      <c r="K36" s="701">
        <v>0</v>
      </c>
      <c r="L36" s="701">
        <v>0</v>
      </c>
      <c r="M36" s="701">
        <v>0</v>
      </c>
      <c r="N36" s="701">
        <v>0</v>
      </c>
      <c r="O36" s="757">
        <f t="shared" si="13"/>
        <v>0</v>
      </c>
    </row>
    <row r="37" spans="1:15" ht="13.95" x14ac:dyDescent="0.25">
      <c r="A37" s="380" t="str">
        <f>General!$B$36</f>
        <v>Other Benefit 2</v>
      </c>
      <c r="B37" s="380"/>
      <c r="C37" s="380"/>
      <c r="D37" s="758">
        <f t="shared" si="12"/>
        <v>0</v>
      </c>
      <c r="E37" s="383">
        <v>0</v>
      </c>
      <c r="F37" s="702">
        <v>0</v>
      </c>
      <c r="G37" s="702">
        <v>0</v>
      </c>
      <c r="H37" s="702">
        <v>0</v>
      </c>
      <c r="I37" s="384">
        <v>0</v>
      </c>
      <c r="J37" s="702">
        <v>0</v>
      </c>
      <c r="K37" s="702">
        <v>0</v>
      </c>
      <c r="L37" s="702">
        <v>0</v>
      </c>
      <c r="M37" s="703">
        <v>0</v>
      </c>
      <c r="N37" s="703">
        <v>0</v>
      </c>
      <c r="O37" s="758">
        <f t="shared" si="13"/>
        <v>0</v>
      </c>
    </row>
    <row r="38" spans="1:15" s="584" customFormat="1" ht="13.95" x14ac:dyDescent="0.25">
      <c r="A38" s="716"/>
      <c r="B38" s="716" t="s">
        <v>471</v>
      </c>
      <c r="C38" s="716"/>
      <c r="D38" s="749">
        <f t="shared" ref="D38:O38" si="14">SUM(D30:D37)</f>
        <v>0</v>
      </c>
      <c r="E38" s="750">
        <f t="shared" si="14"/>
        <v>0</v>
      </c>
      <c r="F38" s="751">
        <f t="shared" si="14"/>
        <v>0</v>
      </c>
      <c r="G38" s="751">
        <f t="shared" si="14"/>
        <v>0</v>
      </c>
      <c r="H38" s="751">
        <f t="shared" ref="H38" si="15">SUM(H30:H37)</f>
        <v>0</v>
      </c>
      <c r="I38" s="751">
        <f t="shared" si="14"/>
        <v>0</v>
      </c>
      <c r="J38" s="751">
        <f t="shared" si="14"/>
        <v>0</v>
      </c>
      <c r="K38" s="751">
        <f t="shared" ref="K38" si="16">SUM(K30:K37)</f>
        <v>0</v>
      </c>
      <c r="L38" s="751">
        <f t="shared" si="14"/>
        <v>0</v>
      </c>
      <c r="M38" s="749">
        <f t="shared" si="14"/>
        <v>0</v>
      </c>
      <c r="N38" s="749">
        <f t="shared" ref="N38" si="17">SUM(N30:N37)</f>
        <v>0</v>
      </c>
      <c r="O38" s="749">
        <f t="shared" si="14"/>
        <v>0</v>
      </c>
    </row>
    <row r="39" spans="1:15" s="584" customFormat="1" ht="9.6" customHeight="1" x14ac:dyDescent="0.25">
      <c r="A39" s="752"/>
      <c r="B39" s="752"/>
      <c r="C39" s="753"/>
      <c r="D39" s="754"/>
      <c r="E39" s="754" t="s">
        <v>207</v>
      </c>
      <c r="F39" s="755"/>
      <c r="G39" s="754"/>
      <c r="H39" s="754"/>
      <c r="I39" s="754"/>
      <c r="J39" s="754"/>
      <c r="K39" s="754"/>
      <c r="L39" s="754"/>
      <c r="M39" s="754"/>
      <c r="N39" s="754"/>
      <c r="O39" s="754"/>
    </row>
    <row r="40" spans="1:15" s="584" customFormat="1" ht="13.95" x14ac:dyDescent="0.25">
      <c r="A40" s="868" t="s">
        <v>208</v>
      </c>
      <c r="B40" s="868"/>
      <c r="C40" s="868"/>
      <c r="D40" s="868"/>
      <c r="E40" s="868"/>
      <c r="F40" s="868"/>
      <c r="G40" s="868"/>
      <c r="H40" s="868"/>
      <c r="I40" s="868"/>
      <c r="J40" s="868"/>
      <c r="K40" s="868"/>
      <c r="L40" s="868"/>
      <c r="M40" s="868"/>
      <c r="N40" s="868"/>
      <c r="O40" s="868"/>
    </row>
    <row r="41" spans="1:15" x14ac:dyDescent="0.25">
      <c r="A41" s="380" t="s">
        <v>463</v>
      </c>
      <c r="B41" s="738"/>
      <c r="C41" s="738"/>
      <c r="D41" s="757">
        <f t="shared" ref="D41:D48" si="18">SUM(E41:M41)</f>
        <v>0</v>
      </c>
      <c r="E41" s="381">
        <v>0</v>
      </c>
      <c r="F41" s="701">
        <v>0</v>
      </c>
      <c r="G41" s="701">
        <v>0</v>
      </c>
      <c r="H41" s="701">
        <v>0</v>
      </c>
      <c r="I41" s="382">
        <v>0</v>
      </c>
      <c r="J41" s="701">
        <v>0</v>
      </c>
      <c r="K41" s="701">
        <v>0</v>
      </c>
      <c r="L41" s="701">
        <v>0</v>
      </c>
      <c r="M41" s="701">
        <v>0</v>
      </c>
      <c r="N41" s="701">
        <v>0</v>
      </c>
      <c r="O41" s="757">
        <f t="shared" ref="O41:O48" si="19">D41/12</f>
        <v>0</v>
      </c>
    </row>
    <row r="42" spans="1:15" x14ac:dyDescent="0.25">
      <c r="A42" s="380" t="s">
        <v>466</v>
      </c>
      <c r="B42" s="738"/>
      <c r="C42" s="738"/>
      <c r="D42" s="757">
        <f t="shared" si="18"/>
        <v>0</v>
      </c>
      <c r="E42" s="381">
        <v>0</v>
      </c>
      <c r="F42" s="701">
        <v>0</v>
      </c>
      <c r="G42" s="701">
        <v>0</v>
      </c>
      <c r="H42" s="701">
        <v>0</v>
      </c>
      <c r="I42" s="382">
        <v>0</v>
      </c>
      <c r="J42" s="701">
        <v>0</v>
      </c>
      <c r="K42" s="701">
        <v>0</v>
      </c>
      <c r="L42" s="701">
        <v>0</v>
      </c>
      <c r="M42" s="701">
        <v>0</v>
      </c>
      <c r="N42" s="701">
        <v>0</v>
      </c>
      <c r="O42" s="757">
        <f t="shared" si="19"/>
        <v>0</v>
      </c>
    </row>
    <row r="43" spans="1:15" x14ac:dyDescent="0.25">
      <c r="A43" s="380" t="s">
        <v>464</v>
      </c>
      <c r="B43" s="738"/>
      <c r="C43" s="738"/>
      <c r="D43" s="757">
        <f t="shared" si="18"/>
        <v>0</v>
      </c>
      <c r="E43" s="381">
        <v>0</v>
      </c>
      <c r="F43" s="701">
        <v>0</v>
      </c>
      <c r="G43" s="701">
        <v>0</v>
      </c>
      <c r="H43" s="701">
        <v>0</v>
      </c>
      <c r="I43" s="701">
        <v>0</v>
      </c>
      <c r="J43" s="701">
        <v>0</v>
      </c>
      <c r="K43" s="701">
        <v>0</v>
      </c>
      <c r="L43" s="701">
        <v>0</v>
      </c>
      <c r="M43" s="701">
        <v>0</v>
      </c>
      <c r="N43" s="701">
        <v>0</v>
      </c>
      <c r="O43" s="757">
        <f t="shared" si="19"/>
        <v>0</v>
      </c>
    </row>
    <row r="44" spans="1:15" x14ac:dyDescent="0.25">
      <c r="A44" s="380" t="s">
        <v>465</v>
      </c>
      <c r="B44" s="738"/>
      <c r="C44" s="738"/>
      <c r="D44" s="757">
        <f t="shared" si="18"/>
        <v>0</v>
      </c>
      <c r="E44" s="381">
        <v>0</v>
      </c>
      <c r="F44" s="701">
        <v>0</v>
      </c>
      <c r="G44" s="701">
        <v>0</v>
      </c>
      <c r="H44" s="701">
        <v>0</v>
      </c>
      <c r="I44" s="382">
        <v>0</v>
      </c>
      <c r="J44" s="701">
        <v>0</v>
      </c>
      <c r="K44" s="701">
        <v>0</v>
      </c>
      <c r="L44" s="701">
        <v>0</v>
      </c>
      <c r="M44" s="701">
        <v>0</v>
      </c>
      <c r="N44" s="701">
        <v>0</v>
      </c>
      <c r="O44" s="757">
        <f t="shared" si="19"/>
        <v>0</v>
      </c>
    </row>
    <row r="45" spans="1:15" x14ac:dyDescent="0.25">
      <c r="A45" s="380" t="s">
        <v>467</v>
      </c>
      <c r="B45" s="738"/>
      <c r="C45" s="738"/>
      <c r="D45" s="757">
        <f t="shared" si="18"/>
        <v>0</v>
      </c>
      <c r="E45" s="381">
        <v>0</v>
      </c>
      <c r="F45" s="701">
        <v>0</v>
      </c>
      <c r="G45" s="701">
        <v>0</v>
      </c>
      <c r="H45" s="701">
        <v>0</v>
      </c>
      <c r="I45" s="701">
        <v>0</v>
      </c>
      <c r="J45" s="701">
        <v>0</v>
      </c>
      <c r="K45" s="701">
        <v>0</v>
      </c>
      <c r="L45" s="701">
        <v>0</v>
      </c>
      <c r="M45" s="701">
        <v>0</v>
      </c>
      <c r="N45" s="701">
        <v>0</v>
      </c>
      <c r="O45" s="757">
        <f t="shared" si="19"/>
        <v>0</v>
      </c>
    </row>
    <row r="46" spans="1:15" x14ac:dyDescent="0.25">
      <c r="A46" s="380" t="s">
        <v>468</v>
      </c>
      <c r="B46" s="738"/>
      <c r="C46" s="738"/>
      <c r="D46" s="757">
        <f t="shared" si="18"/>
        <v>0</v>
      </c>
      <c r="E46" s="381">
        <v>0</v>
      </c>
      <c r="F46" s="701">
        <v>0</v>
      </c>
      <c r="G46" s="701">
        <v>0</v>
      </c>
      <c r="H46" s="701">
        <v>0</v>
      </c>
      <c r="I46" s="382">
        <v>0</v>
      </c>
      <c r="J46" s="701">
        <v>0</v>
      </c>
      <c r="K46" s="701">
        <v>0</v>
      </c>
      <c r="L46" s="701">
        <v>0</v>
      </c>
      <c r="M46" s="701">
        <v>0</v>
      </c>
      <c r="N46" s="701">
        <v>0</v>
      </c>
      <c r="O46" s="757">
        <f t="shared" si="19"/>
        <v>0</v>
      </c>
    </row>
    <row r="47" spans="1:15" x14ac:dyDescent="0.25">
      <c r="A47" s="380" t="str">
        <f>General!$B$35</f>
        <v>Other Benefit 1</v>
      </c>
      <c r="B47" s="738"/>
      <c r="C47" s="738"/>
      <c r="D47" s="757">
        <f t="shared" si="18"/>
        <v>0</v>
      </c>
      <c r="E47" s="381">
        <v>0</v>
      </c>
      <c r="F47" s="701">
        <v>0</v>
      </c>
      <c r="G47" s="701">
        <v>0</v>
      </c>
      <c r="H47" s="701">
        <v>0</v>
      </c>
      <c r="I47" s="701">
        <v>0</v>
      </c>
      <c r="J47" s="701">
        <v>0</v>
      </c>
      <c r="K47" s="701">
        <v>0</v>
      </c>
      <c r="L47" s="701">
        <v>0</v>
      </c>
      <c r="M47" s="701">
        <v>0</v>
      </c>
      <c r="N47" s="701">
        <v>0</v>
      </c>
      <c r="O47" s="757">
        <f t="shared" si="19"/>
        <v>0</v>
      </c>
    </row>
    <row r="48" spans="1:15" x14ac:dyDescent="0.25">
      <c r="A48" s="380" t="str">
        <f>General!$B$36</f>
        <v>Other Benefit 2</v>
      </c>
      <c r="B48" s="738"/>
      <c r="C48" s="738"/>
      <c r="D48" s="758">
        <f t="shared" si="18"/>
        <v>0</v>
      </c>
      <c r="E48" s="383">
        <v>0</v>
      </c>
      <c r="F48" s="702">
        <v>0</v>
      </c>
      <c r="G48" s="702">
        <v>0</v>
      </c>
      <c r="H48" s="702">
        <v>0</v>
      </c>
      <c r="I48" s="384">
        <v>0</v>
      </c>
      <c r="J48" s="702">
        <v>0</v>
      </c>
      <c r="K48" s="702">
        <v>0</v>
      </c>
      <c r="L48" s="702">
        <v>0</v>
      </c>
      <c r="M48" s="703">
        <v>0</v>
      </c>
      <c r="N48" s="703">
        <v>0</v>
      </c>
      <c r="O48" s="758">
        <f t="shared" si="19"/>
        <v>0</v>
      </c>
    </row>
    <row r="49" spans="1:15" s="584" customFormat="1" x14ac:dyDescent="0.25">
      <c r="A49" s="716"/>
      <c r="B49" s="716" t="s">
        <v>472</v>
      </c>
      <c r="C49" s="693"/>
      <c r="D49" s="749">
        <f t="shared" ref="D49:O49" si="20">SUM(D41:D48)</f>
        <v>0</v>
      </c>
      <c r="E49" s="750">
        <f t="shared" si="20"/>
        <v>0</v>
      </c>
      <c r="F49" s="751">
        <f t="shared" si="20"/>
        <v>0</v>
      </c>
      <c r="G49" s="751">
        <f t="shared" si="20"/>
        <v>0</v>
      </c>
      <c r="H49" s="751">
        <f t="shared" ref="H49" si="21">SUM(H41:H48)</f>
        <v>0</v>
      </c>
      <c r="I49" s="751">
        <f t="shared" si="20"/>
        <v>0</v>
      </c>
      <c r="J49" s="751">
        <f t="shared" si="20"/>
        <v>0</v>
      </c>
      <c r="K49" s="751">
        <f t="shared" ref="K49" si="22">SUM(K41:K48)</f>
        <v>0</v>
      </c>
      <c r="L49" s="751">
        <f t="shared" si="20"/>
        <v>0</v>
      </c>
      <c r="M49" s="749">
        <f t="shared" si="20"/>
        <v>0</v>
      </c>
      <c r="N49" s="749">
        <f t="shared" ref="N49" si="23">SUM(N41:N48)</f>
        <v>0</v>
      </c>
      <c r="O49" s="749">
        <f t="shared" si="20"/>
        <v>0</v>
      </c>
    </row>
    <row r="50" spans="1:15" s="584" customFormat="1" ht="9.6" customHeight="1" x14ac:dyDescent="0.25">
      <c r="A50" s="752"/>
      <c r="B50" s="752"/>
      <c r="C50" s="753"/>
      <c r="D50" s="754"/>
      <c r="E50" s="754"/>
      <c r="F50" s="755"/>
      <c r="G50" s="754"/>
      <c r="H50" s="754"/>
      <c r="I50" s="754"/>
      <c r="J50" s="754"/>
      <c r="K50" s="754"/>
      <c r="L50" s="754"/>
      <c r="M50" s="754"/>
      <c r="N50" s="754"/>
      <c r="O50" s="754"/>
    </row>
    <row r="51" spans="1:15" s="584" customFormat="1" x14ac:dyDescent="0.25">
      <c r="A51" s="868" t="s">
        <v>124</v>
      </c>
      <c r="B51" s="868"/>
      <c r="C51" s="868"/>
      <c r="D51" s="868"/>
      <c r="E51" s="868"/>
      <c r="F51" s="868"/>
      <c r="G51" s="868"/>
      <c r="H51" s="868"/>
      <c r="I51" s="868"/>
      <c r="J51" s="868"/>
      <c r="K51" s="868"/>
      <c r="L51" s="868"/>
      <c r="M51" s="868"/>
      <c r="N51" s="868"/>
      <c r="O51" s="868"/>
    </row>
    <row r="52" spans="1:15" s="584" customFormat="1" x14ac:dyDescent="0.25">
      <c r="A52" s="716" t="s">
        <v>463</v>
      </c>
      <c r="B52" s="716"/>
      <c r="C52" s="693"/>
      <c r="D52" s="757">
        <f>D41+D30+D19+D8</f>
        <v>0</v>
      </c>
      <c r="E52" s="757">
        <f t="shared" ref="E52:M52" si="24">E41+E30+E19+E8</f>
        <v>0</v>
      </c>
      <c r="F52" s="757">
        <f t="shared" si="24"/>
        <v>0</v>
      </c>
      <c r="G52" s="757">
        <f t="shared" si="24"/>
        <v>0</v>
      </c>
      <c r="H52" s="757">
        <f t="shared" ref="H52" si="25">H41+H30+H19+H8</f>
        <v>0</v>
      </c>
      <c r="I52" s="757">
        <f t="shared" si="24"/>
        <v>0</v>
      </c>
      <c r="J52" s="757">
        <f t="shared" si="24"/>
        <v>0</v>
      </c>
      <c r="K52" s="757">
        <f t="shared" ref="K52" si="26">K41+K30+K19+K8</f>
        <v>0</v>
      </c>
      <c r="L52" s="757">
        <f t="shared" si="24"/>
        <v>0</v>
      </c>
      <c r="M52" s="757">
        <f t="shared" si="24"/>
        <v>0</v>
      </c>
      <c r="N52" s="757">
        <f t="shared" ref="N52" si="27">N41+N30+N19+N8</f>
        <v>0</v>
      </c>
      <c r="O52" s="757">
        <f t="shared" ref="O52:O59" si="28">D52/12</f>
        <v>0</v>
      </c>
    </row>
    <row r="53" spans="1:15" s="584" customFormat="1" x14ac:dyDescent="0.25">
      <c r="A53" s="716" t="s">
        <v>466</v>
      </c>
      <c r="B53" s="716"/>
      <c r="C53" s="693"/>
      <c r="D53" s="757">
        <f t="shared" ref="D53:M53" si="29">D42+D31+D20+D9</f>
        <v>0</v>
      </c>
      <c r="E53" s="757">
        <f t="shared" si="29"/>
        <v>0</v>
      </c>
      <c r="F53" s="757">
        <f t="shared" si="29"/>
        <v>0</v>
      </c>
      <c r="G53" s="757">
        <f t="shared" si="29"/>
        <v>0</v>
      </c>
      <c r="H53" s="757">
        <f t="shared" ref="H53" si="30">H42+H31+H20+H9</f>
        <v>0</v>
      </c>
      <c r="I53" s="757">
        <f t="shared" si="29"/>
        <v>0</v>
      </c>
      <c r="J53" s="757">
        <f t="shared" si="29"/>
        <v>0</v>
      </c>
      <c r="K53" s="757">
        <f t="shared" ref="K53:K54" si="31">K42+K31+K20+K9</f>
        <v>0</v>
      </c>
      <c r="L53" s="757">
        <f t="shared" ref="D53:M54" si="32">L42+L31+L20+L9</f>
        <v>0</v>
      </c>
      <c r="M53" s="757">
        <f t="shared" si="29"/>
        <v>0</v>
      </c>
      <c r="N53" s="757">
        <f t="shared" ref="N53" si="33">N42+N31+N20+N9</f>
        <v>0</v>
      </c>
      <c r="O53" s="757">
        <f t="shared" si="28"/>
        <v>0</v>
      </c>
    </row>
    <row r="54" spans="1:15" s="584" customFormat="1" x14ac:dyDescent="0.25">
      <c r="A54" s="716" t="s">
        <v>464</v>
      </c>
      <c r="B54" s="716"/>
      <c r="C54" s="693"/>
      <c r="D54" s="757">
        <f t="shared" si="32"/>
        <v>0</v>
      </c>
      <c r="E54" s="757">
        <f t="shared" si="32"/>
        <v>0</v>
      </c>
      <c r="F54" s="757">
        <f t="shared" si="32"/>
        <v>0</v>
      </c>
      <c r="G54" s="757">
        <f t="shared" si="32"/>
        <v>0</v>
      </c>
      <c r="H54" s="757">
        <f t="shared" ref="H54" si="34">H43+H32+H21+H10</f>
        <v>0</v>
      </c>
      <c r="I54" s="757">
        <f t="shared" si="32"/>
        <v>0</v>
      </c>
      <c r="J54" s="757">
        <f t="shared" si="32"/>
        <v>0</v>
      </c>
      <c r="K54" s="757">
        <f t="shared" si="31"/>
        <v>0</v>
      </c>
      <c r="L54" s="757">
        <f t="shared" si="32"/>
        <v>0</v>
      </c>
      <c r="M54" s="757">
        <f t="shared" si="32"/>
        <v>0</v>
      </c>
      <c r="N54" s="757">
        <f t="shared" ref="N54" si="35">N43+N32+N21+N10</f>
        <v>0</v>
      </c>
      <c r="O54" s="757">
        <f t="shared" si="28"/>
        <v>0</v>
      </c>
    </row>
    <row r="55" spans="1:15" s="584" customFormat="1" x14ac:dyDescent="0.25">
      <c r="A55" s="716" t="s">
        <v>465</v>
      </c>
      <c r="B55" s="716"/>
      <c r="C55" s="693"/>
      <c r="D55" s="757">
        <f t="shared" ref="D55:M55" si="36">D44+D33+D22+D11</f>
        <v>0</v>
      </c>
      <c r="E55" s="757">
        <f t="shared" si="36"/>
        <v>0</v>
      </c>
      <c r="F55" s="757">
        <f t="shared" si="36"/>
        <v>0</v>
      </c>
      <c r="G55" s="757">
        <f t="shared" si="36"/>
        <v>0</v>
      </c>
      <c r="H55" s="757">
        <f t="shared" ref="H55" si="37">H44+H33+H22+H11</f>
        <v>0</v>
      </c>
      <c r="I55" s="757">
        <f t="shared" si="36"/>
        <v>0</v>
      </c>
      <c r="J55" s="757">
        <f t="shared" si="36"/>
        <v>0</v>
      </c>
      <c r="K55" s="757">
        <f t="shared" ref="K55" si="38">K44+K33+K22+K11</f>
        <v>0</v>
      </c>
      <c r="L55" s="757">
        <f t="shared" si="36"/>
        <v>0</v>
      </c>
      <c r="M55" s="757">
        <f t="shared" si="36"/>
        <v>0</v>
      </c>
      <c r="N55" s="757">
        <f t="shared" ref="N55" si="39">N44+N33+N22+N11</f>
        <v>0</v>
      </c>
      <c r="O55" s="757">
        <f t="shared" si="28"/>
        <v>0</v>
      </c>
    </row>
    <row r="56" spans="1:15" s="584" customFormat="1" x14ac:dyDescent="0.25">
      <c r="A56" s="716" t="s">
        <v>467</v>
      </c>
      <c r="B56" s="716"/>
      <c r="C56" s="693"/>
      <c r="D56" s="757">
        <f t="shared" ref="D56:M56" si="40">D45+D34+D23+D12</f>
        <v>0</v>
      </c>
      <c r="E56" s="757">
        <f t="shared" si="40"/>
        <v>0</v>
      </c>
      <c r="F56" s="757">
        <f t="shared" si="40"/>
        <v>0</v>
      </c>
      <c r="G56" s="757">
        <f t="shared" si="40"/>
        <v>0</v>
      </c>
      <c r="H56" s="757">
        <f t="shared" ref="H56" si="41">H45+H34+H23+H12</f>
        <v>0</v>
      </c>
      <c r="I56" s="757">
        <f t="shared" si="40"/>
        <v>0</v>
      </c>
      <c r="J56" s="757">
        <f t="shared" si="40"/>
        <v>0</v>
      </c>
      <c r="K56" s="757">
        <f t="shared" ref="K56" si="42">K45+K34+K23+K12</f>
        <v>0</v>
      </c>
      <c r="L56" s="757">
        <f t="shared" si="40"/>
        <v>0</v>
      </c>
      <c r="M56" s="757">
        <f t="shared" si="40"/>
        <v>0</v>
      </c>
      <c r="N56" s="757">
        <f t="shared" ref="N56" si="43">N45+N34+N23+N12</f>
        <v>0</v>
      </c>
      <c r="O56" s="757">
        <f t="shared" si="28"/>
        <v>0</v>
      </c>
    </row>
    <row r="57" spans="1:15" s="584" customFormat="1" x14ac:dyDescent="0.25">
      <c r="A57" s="716" t="s">
        <v>468</v>
      </c>
      <c r="B57" s="716"/>
      <c r="C57" s="693"/>
      <c r="D57" s="757">
        <f t="shared" ref="D57:M57" si="44">D46+D35+D24+D13</f>
        <v>0</v>
      </c>
      <c r="E57" s="757">
        <f t="shared" si="44"/>
        <v>0</v>
      </c>
      <c r="F57" s="757">
        <f t="shared" si="44"/>
        <v>0</v>
      </c>
      <c r="G57" s="757">
        <f t="shared" si="44"/>
        <v>0</v>
      </c>
      <c r="H57" s="757">
        <f t="shared" ref="H57" si="45">H46+H35+H24+H13</f>
        <v>0</v>
      </c>
      <c r="I57" s="757">
        <f t="shared" si="44"/>
        <v>0</v>
      </c>
      <c r="J57" s="757">
        <f t="shared" si="44"/>
        <v>0</v>
      </c>
      <c r="K57" s="757">
        <f t="shared" ref="K57" si="46">K46+K35+K24+K13</f>
        <v>0</v>
      </c>
      <c r="L57" s="757">
        <f t="shared" si="44"/>
        <v>0</v>
      </c>
      <c r="M57" s="757">
        <f t="shared" si="44"/>
        <v>0</v>
      </c>
      <c r="N57" s="757">
        <f t="shared" ref="N57" si="47">N46+N35+N24+N13</f>
        <v>0</v>
      </c>
      <c r="O57" s="757">
        <f t="shared" si="28"/>
        <v>0</v>
      </c>
    </row>
    <row r="58" spans="1:15" s="584" customFormat="1" x14ac:dyDescent="0.25">
      <c r="A58" s="716" t="str">
        <f>General!$B$35</f>
        <v>Other Benefit 1</v>
      </c>
      <c r="B58" s="716"/>
      <c r="C58" s="693"/>
      <c r="D58" s="757">
        <f t="shared" ref="D58:M58" si="48">D47+D36+D25+D14</f>
        <v>0</v>
      </c>
      <c r="E58" s="757">
        <f t="shared" si="48"/>
        <v>0</v>
      </c>
      <c r="F58" s="757">
        <f t="shared" si="48"/>
        <v>0</v>
      </c>
      <c r="G58" s="757">
        <f t="shared" si="48"/>
        <v>0</v>
      </c>
      <c r="H58" s="757">
        <f t="shared" ref="H58" si="49">H47+H36+H25+H14</f>
        <v>0</v>
      </c>
      <c r="I58" s="757">
        <f t="shared" si="48"/>
        <v>0</v>
      </c>
      <c r="J58" s="757">
        <f t="shared" si="48"/>
        <v>0</v>
      </c>
      <c r="K58" s="757">
        <f t="shared" ref="K58" si="50">K47+K36+K25+K14</f>
        <v>0</v>
      </c>
      <c r="L58" s="757">
        <f t="shared" si="48"/>
        <v>0</v>
      </c>
      <c r="M58" s="757">
        <f t="shared" si="48"/>
        <v>0</v>
      </c>
      <c r="N58" s="757">
        <f t="shared" ref="N58" si="51">N47+N36+N25+N14</f>
        <v>0</v>
      </c>
      <c r="O58" s="757">
        <f t="shared" si="28"/>
        <v>0</v>
      </c>
    </row>
    <row r="59" spans="1:15" s="584" customFormat="1" x14ac:dyDescent="0.25">
      <c r="A59" s="716" t="str">
        <f>General!$B$36</f>
        <v>Other Benefit 2</v>
      </c>
      <c r="B59" s="716"/>
      <c r="C59" s="693"/>
      <c r="D59" s="757">
        <f t="shared" ref="D59:M59" si="52">D48+D37+D26+D15</f>
        <v>0</v>
      </c>
      <c r="E59" s="757">
        <f t="shared" si="52"/>
        <v>0</v>
      </c>
      <c r="F59" s="757">
        <f t="shared" si="52"/>
        <v>0</v>
      </c>
      <c r="G59" s="757">
        <f t="shared" si="52"/>
        <v>0</v>
      </c>
      <c r="H59" s="757">
        <f t="shared" ref="H59" si="53">H48+H37+H26+H15</f>
        <v>0</v>
      </c>
      <c r="I59" s="757">
        <f>I48+I37+I26+I15</f>
        <v>0</v>
      </c>
      <c r="J59" s="757">
        <f t="shared" si="52"/>
        <v>0</v>
      </c>
      <c r="K59" s="757">
        <f t="shared" ref="K59" si="54">K48+K37+K26+K15</f>
        <v>0</v>
      </c>
      <c r="L59" s="757">
        <f t="shared" si="52"/>
        <v>0</v>
      </c>
      <c r="M59" s="757">
        <f t="shared" si="52"/>
        <v>0</v>
      </c>
      <c r="N59" s="757">
        <f t="shared" ref="N59" si="55">N48+N37+N26+N15</f>
        <v>0</v>
      </c>
      <c r="O59" s="758">
        <f t="shared" si="28"/>
        <v>0</v>
      </c>
    </row>
    <row r="60" spans="1:15" s="680" customFormat="1" ht="14.4" thickBot="1" x14ac:dyDescent="0.3">
      <c r="A60" s="744"/>
      <c r="B60" s="744" t="s">
        <v>211</v>
      </c>
      <c r="C60" s="745"/>
      <c r="D60" s="746">
        <f t="shared" ref="D60:O60" si="56">SUM(D52:D59)</f>
        <v>0</v>
      </c>
      <c r="E60" s="747">
        <f t="shared" si="56"/>
        <v>0</v>
      </c>
      <c r="F60" s="748">
        <f t="shared" si="56"/>
        <v>0</v>
      </c>
      <c r="G60" s="748">
        <f t="shared" si="56"/>
        <v>0</v>
      </c>
      <c r="H60" s="748">
        <f t="shared" ref="H60" si="57">SUM(H52:H59)</f>
        <v>0</v>
      </c>
      <c r="I60" s="748">
        <f t="shared" si="56"/>
        <v>0</v>
      </c>
      <c r="J60" s="748">
        <f t="shared" si="56"/>
        <v>0</v>
      </c>
      <c r="K60" s="748">
        <f t="shared" ref="K60" si="58">SUM(K52:K59)</f>
        <v>0</v>
      </c>
      <c r="L60" s="748">
        <f t="shared" si="56"/>
        <v>0</v>
      </c>
      <c r="M60" s="746">
        <f t="shared" si="56"/>
        <v>0</v>
      </c>
      <c r="N60" s="746">
        <f t="shared" ref="N60" si="59">SUM(N52:N59)</f>
        <v>0</v>
      </c>
      <c r="O60" s="746">
        <f t="shared" si="56"/>
        <v>0</v>
      </c>
    </row>
    <row r="61" spans="1:15" ht="14.4" thickTop="1" x14ac:dyDescent="0.25">
      <c r="B61" s="743"/>
      <c r="C61" s="743"/>
      <c r="D61" s="743"/>
      <c r="E61" s="743"/>
      <c r="F61" s="743"/>
      <c r="G61" s="743"/>
      <c r="H61" s="743"/>
      <c r="I61" s="743"/>
      <c r="J61" s="743"/>
      <c r="K61" s="743"/>
      <c r="L61" s="743"/>
      <c r="M61" s="743"/>
      <c r="N61" s="743"/>
      <c r="O61" s="743"/>
    </row>
  </sheetData>
  <sheetProtection password="CDAC" sheet="1" objects="1" scenarios="1"/>
  <mergeCells count="7">
    <mergeCell ref="A40:O40"/>
    <mergeCell ref="A51:O51"/>
    <mergeCell ref="A3:C3"/>
    <mergeCell ref="A5:C5"/>
    <mergeCell ref="A7:O7"/>
    <mergeCell ref="A18:O18"/>
    <mergeCell ref="A29:O29"/>
  </mergeCells>
  <pageMargins left="0.7" right="0.7" top="0.75" bottom="0.75" header="0.3" footer="0.3"/>
  <pageSetup scale="68" fitToHeight="0" orientation="landscape" horizontalDpi="300" verticalDpi="300"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39997558519241921"/>
    <pageSetUpPr fitToPage="1"/>
  </sheetPr>
  <dimension ref="A1:K540"/>
  <sheetViews>
    <sheetView zoomScaleNormal="100" workbookViewId="0">
      <selection activeCell="B1" sqref="B1"/>
    </sheetView>
  </sheetViews>
  <sheetFormatPr defaultColWidth="8.6640625" defaultRowHeight="14.4" x14ac:dyDescent="0.3"/>
  <cols>
    <col min="1" max="1" width="8.6640625" style="458"/>
    <col min="2" max="2" width="13.6640625" style="458" customWidth="1"/>
    <col min="3" max="3" width="30.6640625" style="458" customWidth="1"/>
    <col min="4" max="4" width="10.33203125" style="458" customWidth="1"/>
    <col min="5" max="5" width="18.33203125" style="458" customWidth="1"/>
    <col min="6" max="6" width="21.5546875" style="458" customWidth="1"/>
    <col min="7" max="7" width="16.33203125" style="458" customWidth="1"/>
    <col min="8" max="8" width="17" style="458" customWidth="1"/>
    <col min="9" max="16384" width="8.6640625" style="458"/>
  </cols>
  <sheetData>
    <row r="1" spans="2:8" ht="20.100000000000001" customHeight="1" thickBot="1" x14ac:dyDescent="0.35">
      <c r="B1" s="759" t="s">
        <v>0</v>
      </c>
      <c r="C1" s="760"/>
      <c r="D1" s="761"/>
      <c r="E1" s="762"/>
      <c r="F1" s="763"/>
      <c r="G1" s="763"/>
    </row>
    <row r="2" spans="2:8" ht="15" customHeight="1" thickBot="1" x14ac:dyDescent="0.35">
      <c r="B2" s="764" t="s">
        <v>1</v>
      </c>
      <c r="C2" s="765" t="str">
        <f>General!$C$3</f>
        <v>PHA Name</v>
      </c>
      <c r="D2" s="766"/>
      <c r="E2" s="767" t="s">
        <v>500</v>
      </c>
      <c r="F2" s="870"/>
      <c r="G2" s="871"/>
    </row>
    <row r="3" spans="2:8" ht="15" customHeight="1" thickBot="1" x14ac:dyDescent="0.35">
      <c r="B3" s="768" t="s">
        <v>2</v>
      </c>
      <c r="C3" s="967"/>
      <c r="D3" s="968"/>
      <c r="E3" s="767" t="s">
        <v>625</v>
      </c>
      <c r="F3" s="870"/>
      <c r="G3" s="871"/>
    </row>
    <row r="4" spans="2:8" ht="15" customHeight="1" thickBot="1" x14ac:dyDescent="0.35">
      <c r="B4" s="769" t="s">
        <v>3</v>
      </c>
      <c r="C4" s="967"/>
      <c r="D4" s="968"/>
      <c r="E4" s="770"/>
      <c r="F4" s="771"/>
      <c r="G4" s="772"/>
    </row>
    <row r="5" spans="2:8" ht="15" customHeight="1" thickBot="1" x14ac:dyDescent="0.35">
      <c r="B5" s="948" t="s">
        <v>4</v>
      </c>
      <c r="C5" s="949"/>
      <c r="D5" s="773" t="str">
        <f>General!C5</f>
        <v>PHA ID</v>
      </c>
      <c r="E5" s="950" t="s">
        <v>5</v>
      </c>
      <c r="F5" s="949"/>
      <c r="G5" s="60"/>
    </row>
    <row r="6" spans="2:8" ht="15" customHeight="1" thickBot="1" x14ac:dyDescent="0.35">
      <c r="B6" s="951" t="s">
        <v>6</v>
      </c>
      <c r="C6" s="952"/>
      <c r="D6" s="774">
        <f>General!$C$7</f>
        <v>43100</v>
      </c>
      <c r="E6" s="948" t="s">
        <v>7</v>
      </c>
      <c r="F6" s="953"/>
      <c r="G6" s="61"/>
    </row>
    <row r="7" spans="2:8" ht="15" customHeight="1" thickBot="1" x14ac:dyDescent="0.35">
      <c r="B7" s="461" t="s">
        <v>8</v>
      </c>
      <c r="C7" s="775"/>
      <c r="D7" s="62" t="s">
        <v>9</v>
      </c>
      <c r="E7" s="460" t="s">
        <v>10</v>
      </c>
      <c r="F7" s="462"/>
      <c r="G7" s="63"/>
    </row>
    <row r="8" spans="2:8" ht="15" customHeight="1" thickBot="1" x14ac:dyDescent="0.35">
      <c r="B8" s="460" t="s">
        <v>11</v>
      </c>
      <c r="C8" s="775"/>
      <c r="D8" s="64">
        <v>0</v>
      </c>
      <c r="E8" s="948" t="s">
        <v>12</v>
      </c>
      <c r="F8" s="949"/>
      <c r="G8" s="65"/>
    </row>
    <row r="9" spans="2:8" ht="15" customHeight="1" thickBot="1" x14ac:dyDescent="0.35">
      <c r="B9" s="959" t="s">
        <v>13</v>
      </c>
      <c r="C9" s="949"/>
      <c r="D9" s="776">
        <f>D8*12</f>
        <v>0</v>
      </c>
      <c r="E9" s="948" t="s">
        <v>14</v>
      </c>
      <c r="F9" s="960"/>
      <c r="G9" s="65"/>
    </row>
    <row r="10" spans="2:8" ht="15" customHeight="1" thickBot="1" x14ac:dyDescent="0.35">
      <c r="B10" s="948" t="s">
        <v>15</v>
      </c>
      <c r="C10" s="949"/>
      <c r="D10" s="66">
        <v>0</v>
      </c>
      <c r="E10" s="948" t="s">
        <v>16</v>
      </c>
      <c r="F10" s="949"/>
      <c r="G10" s="65"/>
    </row>
    <row r="11" spans="2:8" ht="32.1" customHeight="1" x14ac:dyDescent="0.3">
      <c r="B11" s="469" t="s">
        <v>17</v>
      </c>
      <c r="C11" s="961" t="s">
        <v>18</v>
      </c>
      <c r="D11" s="962"/>
      <c r="E11" s="470" t="s">
        <v>19</v>
      </c>
      <c r="F11" s="470" t="s">
        <v>20</v>
      </c>
      <c r="G11" s="470" t="s">
        <v>21</v>
      </c>
    </row>
    <row r="12" spans="2:8" ht="14.1" customHeight="1" x14ac:dyDescent="0.3">
      <c r="B12" s="954" t="s">
        <v>22</v>
      </c>
      <c r="C12" s="955"/>
      <c r="D12" s="955"/>
      <c r="E12" s="955"/>
      <c r="F12" s="955"/>
      <c r="G12" s="956"/>
    </row>
    <row r="13" spans="2:8" ht="14.1" customHeight="1" x14ac:dyDescent="0.3">
      <c r="B13" s="471">
        <v>11220</v>
      </c>
      <c r="C13" s="916" t="s">
        <v>23</v>
      </c>
      <c r="D13" s="917"/>
      <c r="E13" s="82">
        <f>ROUND(E126,-1)</f>
        <v>0</v>
      </c>
      <c r="F13" s="51"/>
      <c r="G13" s="52">
        <f t="shared" ref="G13:G25" si="0">SUM(E13:F13)</f>
        <v>0</v>
      </c>
      <c r="H13" s="472" t="s">
        <v>288</v>
      </c>
    </row>
    <row r="14" spans="2:8" ht="14.1" customHeight="1" x14ac:dyDescent="0.3">
      <c r="B14" s="473">
        <v>11230</v>
      </c>
      <c r="C14" s="957" t="s">
        <v>24</v>
      </c>
      <c r="D14" s="958"/>
      <c r="E14" s="197">
        <f>ROUND(E133,-1)</f>
        <v>0</v>
      </c>
      <c r="F14" s="51"/>
      <c r="G14" s="53">
        <f t="shared" si="0"/>
        <v>0</v>
      </c>
      <c r="H14" s="472" t="s">
        <v>288</v>
      </c>
    </row>
    <row r="15" spans="2:8" ht="14.1" customHeight="1" x14ac:dyDescent="0.3">
      <c r="B15" s="473">
        <v>70300</v>
      </c>
      <c r="C15" s="916" t="s">
        <v>25</v>
      </c>
      <c r="D15" s="917"/>
      <c r="E15" s="197">
        <f>ROUND(E13+E14,-1)</f>
        <v>0</v>
      </c>
      <c r="F15" s="51"/>
      <c r="G15" s="53">
        <f t="shared" si="0"/>
        <v>0</v>
      </c>
    </row>
    <row r="16" spans="2:8" ht="14.1" customHeight="1" x14ac:dyDescent="0.3">
      <c r="B16" s="473">
        <v>11240</v>
      </c>
      <c r="C16" s="943" t="s">
        <v>26</v>
      </c>
      <c r="D16" s="921"/>
      <c r="E16" s="197">
        <f>ROUND(E136+E140,-1)</f>
        <v>0</v>
      </c>
      <c r="F16" s="54"/>
      <c r="G16" s="53">
        <f t="shared" si="0"/>
        <v>0</v>
      </c>
      <c r="H16" s="472" t="s">
        <v>288</v>
      </c>
    </row>
    <row r="17" spans="2:11" ht="14.1" customHeight="1" x14ac:dyDescent="0.3">
      <c r="B17" s="473">
        <v>11250</v>
      </c>
      <c r="C17" s="973" t="s">
        <v>27</v>
      </c>
      <c r="D17" s="921"/>
      <c r="E17" s="197">
        <f>ROUND(-E136*(1-E138),-1)</f>
        <v>0</v>
      </c>
      <c r="F17" s="54"/>
      <c r="G17" s="53">
        <f t="shared" si="0"/>
        <v>0</v>
      </c>
    </row>
    <row r="18" spans="2:11" ht="14.1" customHeight="1" x14ac:dyDescent="0.3">
      <c r="B18" s="473">
        <v>70600</v>
      </c>
      <c r="C18" s="943" t="s">
        <v>28</v>
      </c>
      <c r="D18" s="921"/>
      <c r="E18" s="197">
        <f>ROUND(E16+E17,-1)</f>
        <v>0</v>
      </c>
      <c r="F18" s="54"/>
      <c r="G18" s="53">
        <f t="shared" si="0"/>
        <v>0</v>
      </c>
      <c r="H18" s="472" t="s">
        <v>288</v>
      </c>
    </row>
    <row r="19" spans="2:11" ht="14.1" customHeight="1" x14ac:dyDescent="0.3">
      <c r="B19" s="473">
        <v>70600</v>
      </c>
      <c r="C19" s="943" t="s">
        <v>29</v>
      </c>
      <c r="D19" s="921"/>
      <c r="E19" s="68"/>
      <c r="F19" s="55">
        <v>0</v>
      </c>
      <c r="G19" s="53">
        <f t="shared" si="0"/>
        <v>0</v>
      </c>
    </row>
    <row r="20" spans="2:11" ht="14.1" customHeight="1" x14ac:dyDescent="0.3">
      <c r="B20" s="473">
        <v>70400</v>
      </c>
      <c r="C20" s="916" t="s">
        <v>30</v>
      </c>
      <c r="D20" s="917"/>
      <c r="E20" s="820">
        <f>ROUND(E149,-1)</f>
        <v>0</v>
      </c>
      <c r="F20" s="54"/>
      <c r="G20" s="56">
        <f t="shared" si="0"/>
        <v>0</v>
      </c>
      <c r="H20" s="472" t="s">
        <v>288</v>
      </c>
    </row>
    <row r="21" spans="2:11" ht="14.1" customHeight="1" x14ac:dyDescent="0.3">
      <c r="B21" s="473">
        <v>70400</v>
      </c>
      <c r="C21" s="916" t="s">
        <v>31</v>
      </c>
      <c r="D21" s="917"/>
      <c r="E21" s="821">
        <f>ROUND(E156,-1)</f>
        <v>0</v>
      </c>
      <c r="F21" s="54"/>
      <c r="G21" s="56">
        <f t="shared" si="0"/>
        <v>0</v>
      </c>
      <c r="H21" s="472" t="s">
        <v>288</v>
      </c>
    </row>
    <row r="22" spans="2:11" ht="14.1" customHeight="1" x14ac:dyDescent="0.3">
      <c r="B22" s="473">
        <v>71100</v>
      </c>
      <c r="C22" s="916" t="s">
        <v>32</v>
      </c>
      <c r="D22" s="917"/>
      <c r="E22" s="820">
        <f>ROUND(E167,-1)</f>
        <v>0</v>
      </c>
      <c r="F22" s="54"/>
      <c r="G22" s="56">
        <f t="shared" si="0"/>
        <v>0</v>
      </c>
      <c r="H22" s="472" t="s">
        <v>288</v>
      </c>
    </row>
    <row r="23" spans="2:11" ht="14.1" customHeight="1" x14ac:dyDescent="0.3">
      <c r="B23" s="473">
        <v>71400</v>
      </c>
      <c r="C23" s="943" t="s">
        <v>33</v>
      </c>
      <c r="D23" s="921"/>
      <c r="E23" s="196">
        <v>0</v>
      </c>
      <c r="F23" s="54"/>
      <c r="G23" s="56">
        <f t="shared" si="0"/>
        <v>0</v>
      </c>
    </row>
    <row r="24" spans="2:11" ht="14.1" customHeight="1" x14ac:dyDescent="0.3">
      <c r="B24" s="474">
        <v>71500</v>
      </c>
      <c r="C24" s="974" t="s">
        <v>34</v>
      </c>
      <c r="D24" s="975"/>
      <c r="E24" s="196">
        <v>0</v>
      </c>
      <c r="F24" s="57"/>
      <c r="G24" s="56">
        <f t="shared" si="0"/>
        <v>0</v>
      </c>
    </row>
    <row r="25" spans="2:11" ht="14.1" customHeight="1" x14ac:dyDescent="0.3">
      <c r="B25" s="474">
        <v>71500</v>
      </c>
      <c r="C25" s="916" t="s">
        <v>35</v>
      </c>
      <c r="D25" s="917"/>
      <c r="E25" s="197">
        <f>ROUND(E176,-1)</f>
        <v>0</v>
      </c>
      <c r="F25" s="52"/>
      <c r="G25" s="56">
        <f t="shared" si="0"/>
        <v>0</v>
      </c>
      <c r="H25" s="472" t="s">
        <v>288</v>
      </c>
    </row>
    <row r="26" spans="2:11" ht="14.1" customHeight="1" x14ac:dyDescent="0.3">
      <c r="B26" s="474">
        <v>70000</v>
      </c>
      <c r="C26" s="920" t="s">
        <v>36</v>
      </c>
      <c r="D26" s="921"/>
      <c r="E26" s="59">
        <f>(E15+E18+SUM(E20:E25))</f>
        <v>0</v>
      </c>
      <c r="F26" s="59">
        <f>F19+F25</f>
        <v>0</v>
      </c>
      <c r="G26" s="59">
        <f>SUM(E26:F26)</f>
        <v>0</v>
      </c>
    </row>
    <row r="27" spans="2:11" ht="14.1" customHeight="1" x14ac:dyDescent="0.3">
      <c r="B27" s="929"/>
      <c r="C27" s="929"/>
      <c r="D27" s="929"/>
      <c r="E27" s="929"/>
      <c r="F27" s="929"/>
      <c r="G27" s="929"/>
    </row>
    <row r="28" spans="2:11" ht="14.1" customHeight="1" x14ac:dyDescent="0.3">
      <c r="B28" s="970" t="s">
        <v>37</v>
      </c>
      <c r="C28" s="971"/>
      <c r="D28" s="971"/>
      <c r="E28" s="971"/>
      <c r="F28" s="971"/>
      <c r="G28" s="972"/>
    </row>
    <row r="29" spans="2:11" ht="14.1" customHeight="1" x14ac:dyDescent="0.3">
      <c r="B29" s="78"/>
      <c r="C29" s="914" t="s">
        <v>38</v>
      </c>
      <c r="D29" s="914"/>
      <c r="E29" s="914"/>
      <c r="F29" s="914"/>
      <c r="G29" s="915"/>
    </row>
    <row r="30" spans="2:11" ht="14.1" customHeight="1" x14ac:dyDescent="0.3">
      <c r="B30" s="477">
        <v>91100</v>
      </c>
      <c r="C30" s="916" t="s">
        <v>39</v>
      </c>
      <c r="D30" s="917"/>
      <c r="E30" s="82">
        <f>ROUND(Payroll!H20,-1)</f>
        <v>0</v>
      </c>
      <c r="F30" s="52">
        <f>Payroll!K20</f>
        <v>0</v>
      </c>
      <c r="G30" s="52">
        <f>SUM(E30:F30)</f>
        <v>0</v>
      </c>
      <c r="H30" s="472" t="s">
        <v>288</v>
      </c>
    </row>
    <row r="31" spans="2:11" ht="14.1" customHeight="1" x14ac:dyDescent="0.3">
      <c r="B31" s="473">
        <v>91500</v>
      </c>
      <c r="C31" s="916" t="s">
        <v>40</v>
      </c>
      <c r="D31" s="917"/>
      <c r="E31" s="82">
        <f>ROUND('Emp. Benefits'!E16,-1)</f>
        <v>0</v>
      </c>
      <c r="F31" s="52">
        <f>'Emp. Benefits'!H16</f>
        <v>0</v>
      </c>
      <c r="G31" s="53">
        <f>SUM(E31:F31)</f>
        <v>0</v>
      </c>
      <c r="H31" s="472" t="s">
        <v>288</v>
      </c>
    </row>
    <row r="32" spans="2:11" ht="14.1" customHeight="1" x14ac:dyDescent="0.3">
      <c r="B32" s="473">
        <v>91200</v>
      </c>
      <c r="C32" s="916" t="s">
        <v>41</v>
      </c>
      <c r="D32" s="917"/>
      <c r="E32" s="197">
        <f>ROUND(E202,-1)</f>
        <v>0</v>
      </c>
      <c r="F32" s="67">
        <v>0</v>
      </c>
      <c r="G32" s="53">
        <f>SUM(E32:F32)</f>
        <v>0</v>
      </c>
      <c r="H32" s="472" t="s">
        <v>288</v>
      </c>
      <c r="K32" s="777"/>
    </row>
    <row r="33" spans="2:8" ht="14.1" customHeight="1" x14ac:dyDescent="0.3">
      <c r="B33" s="473">
        <v>91300</v>
      </c>
      <c r="C33" s="916" t="s">
        <v>42</v>
      </c>
      <c r="D33" s="917"/>
      <c r="E33" s="197">
        <f>ROUND(E211,-1)</f>
        <v>0</v>
      </c>
      <c r="F33" s="53">
        <v>0</v>
      </c>
      <c r="G33" s="53">
        <f t="shared" ref="G33:G39" si="1">SUM(E33:F33)</f>
        <v>0</v>
      </c>
      <c r="H33" s="472" t="s">
        <v>288</v>
      </c>
    </row>
    <row r="34" spans="2:8" ht="14.1" customHeight="1" x14ac:dyDescent="0.3">
      <c r="B34" s="473">
        <v>91310</v>
      </c>
      <c r="C34" s="916" t="s">
        <v>182</v>
      </c>
      <c r="D34" s="917"/>
      <c r="E34" s="82">
        <f>ROUND(E213,-1)</f>
        <v>0</v>
      </c>
      <c r="F34" s="58">
        <v>0</v>
      </c>
      <c r="G34" s="53">
        <f t="shared" si="1"/>
        <v>0</v>
      </c>
      <c r="H34" s="472" t="s">
        <v>288</v>
      </c>
    </row>
    <row r="35" spans="2:8" ht="14.1" customHeight="1" x14ac:dyDescent="0.3">
      <c r="B35" s="473">
        <v>91400</v>
      </c>
      <c r="C35" s="916" t="s">
        <v>44</v>
      </c>
      <c r="D35" s="917"/>
      <c r="E35" s="197">
        <f>ROUND(E233,-1)</f>
        <v>0</v>
      </c>
      <c r="F35" s="67">
        <v>0</v>
      </c>
      <c r="G35" s="53">
        <f t="shared" si="1"/>
        <v>0</v>
      </c>
      <c r="H35" s="472" t="s">
        <v>288</v>
      </c>
    </row>
    <row r="36" spans="2:8" ht="14.1" customHeight="1" x14ac:dyDescent="0.3">
      <c r="B36" s="473">
        <v>91600</v>
      </c>
      <c r="C36" s="916" t="s">
        <v>45</v>
      </c>
      <c r="D36" s="917"/>
      <c r="E36" s="197">
        <f>ROUND(E268,-1)</f>
        <v>0</v>
      </c>
      <c r="F36" s="67">
        <v>0</v>
      </c>
      <c r="G36" s="53">
        <f t="shared" si="1"/>
        <v>0</v>
      </c>
      <c r="H36" s="472" t="s">
        <v>288</v>
      </c>
    </row>
    <row r="37" spans="2:8" ht="14.1" customHeight="1" x14ac:dyDescent="0.3">
      <c r="B37" s="473">
        <v>91700</v>
      </c>
      <c r="C37" s="916" t="s">
        <v>46</v>
      </c>
      <c r="D37" s="917"/>
      <c r="E37" s="197">
        <f>ROUND(E278,-1)</f>
        <v>0</v>
      </c>
      <c r="F37" s="67">
        <v>0</v>
      </c>
      <c r="G37" s="53">
        <f t="shared" si="1"/>
        <v>0</v>
      </c>
      <c r="H37" s="472" t="s">
        <v>288</v>
      </c>
    </row>
    <row r="38" spans="2:8" ht="14.1" customHeight="1" x14ac:dyDescent="0.3">
      <c r="B38" s="473">
        <v>91800</v>
      </c>
      <c r="C38" s="916" t="s">
        <v>47</v>
      </c>
      <c r="D38" s="917"/>
      <c r="E38" s="197">
        <f>ROUND(E294,-1)</f>
        <v>0</v>
      </c>
      <c r="F38" s="67">
        <v>0</v>
      </c>
      <c r="G38" s="53">
        <f t="shared" si="1"/>
        <v>0</v>
      </c>
      <c r="H38" s="472" t="s">
        <v>288</v>
      </c>
    </row>
    <row r="39" spans="2:8" ht="14.1" customHeight="1" x14ac:dyDescent="0.3">
      <c r="B39" s="473">
        <v>91900</v>
      </c>
      <c r="C39" s="916" t="s">
        <v>48</v>
      </c>
      <c r="D39" s="917"/>
      <c r="E39" s="197">
        <f>ROUND(E328,-1)</f>
        <v>0</v>
      </c>
      <c r="F39" s="67">
        <v>0</v>
      </c>
      <c r="G39" s="53">
        <f t="shared" si="1"/>
        <v>0</v>
      </c>
      <c r="H39" s="472" t="s">
        <v>288</v>
      </c>
    </row>
    <row r="40" spans="2:8" ht="14.1" customHeight="1" x14ac:dyDescent="0.3">
      <c r="B40" s="473">
        <v>91000</v>
      </c>
      <c r="C40" s="923" t="s">
        <v>49</v>
      </c>
      <c r="D40" s="924"/>
      <c r="E40" s="59">
        <f>SUM(E30:E39)</f>
        <v>0</v>
      </c>
      <c r="F40" s="59">
        <f>SUM(F30:F39)</f>
        <v>0</v>
      </c>
      <c r="G40" s="59">
        <f>SUM(G30:G39)</f>
        <v>0</v>
      </c>
    </row>
    <row r="41" spans="2:8" ht="14.1" customHeight="1" x14ac:dyDescent="0.3">
      <c r="B41" s="929"/>
      <c r="C41" s="929"/>
      <c r="D41" s="929"/>
      <c r="E41" s="929"/>
      <c r="F41" s="929"/>
      <c r="G41" s="929"/>
    </row>
    <row r="42" spans="2:8" ht="14.1" customHeight="1" x14ac:dyDescent="0.3">
      <c r="B42" s="473">
        <v>92000</v>
      </c>
      <c r="C42" s="923" t="s">
        <v>50</v>
      </c>
      <c r="D42" s="924"/>
      <c r="E42" s="822">
        <f>ROUND(E222,-1)</f>
        <v>0</v>
      </c>
      <c r="F42" s="68"/>
      <c r="G42" s="69">
        <f>SUM(E42:F42)</f>
        <v>0</v>
      </c>
      <c r="H42" s="472" t="s">
        <v>288</v>
      </c>
    </row>
    <row r="43" spans="2:8" ht="14.1" customHeight="1" x14ac:dyDescent="0.3">
      <c r="B43" s="778"/>
      <c r="C43" s="779"/>
      <c r="D43" s="779"/>
      <c r="E43" s="780"/>
      <c r="F43" s="780"/>
      <c r="G43" s="780"/>
    </row>
    <row r="44" spans="2:8" ht="14.1" customHeight="1" x14ac:dyDescent="0.3">
      <c r="B44" s="480"/>
      <c r="C44" s="914" t="s">
        <v>51</v>
      </c>
      <c r="D44" s="914"/>
      <c r="E44" s="914"/>
      <c r="F44" s="914"/>
      <c r="G44" s="915"/>
    </row>
    <row r="45" spans="2:8" ht="14.1" customHeight="1" x14ac:dyDescent="0.3">
      <c r="B45" s="473">
        <v>92100</v>
      </c>
      <c r="C45" s="943" t="s">
        <v>52</v>
      </c>
      <c r="D45" s="921"/>
      <c r="E45" s="82">
        <f>ROUND(Payroll!H29,-1)</f>
        <v>0</v>
      </c>
      <c r="F45" s="53">
        <f>Payroll!K29</f>
        <v>0</v>
      </c>
      <c r="G45" s="53">
        <f>SUM(E45:F45)</f>
        <v>0</v>
      </c>
      <c r="H45" s="472" t="s">
        <v>288</v>
      </c>
    </row>
    <row r="46" spans="2:8" ht="14.1" customHeight="1" x14ac:dyDescent="0.3">
      <c r="B46" s="473">
        <v>92300</v>
      </c>
      <c r="C46" s="916" t="s">
        <v>53</v>
      </c>
      <c r="D46" s="917"/>
      <c r="E46" s="197">
        <f>ROUND('Emp. Benefits'!E27,-1)</f>
        <v>0</v>
      </c>
      <c r="F46" s="53">
        <f>'Emp. Benefits'!H27</f>
        <v>0</v>
      </c>
      <c r="G46" s="53">
        <f>SUM(E46:F46)</f>
        <v>0</v>
      </c>
      <c r="H46" s="472" t="s">
        <v>288</v>
      </c>
    </row>
    <row r="47" spans="2:8" ht="14.1" customHeight="1" x14ac:dyDescent="0.3">
      <c r="B47" s="473">
        <v>92200</v>
      </c>
      <c r="C47" s="916" t="s">
        <v>54</v>
      </c>
      <c r="D47" s="917"/>
      <c r="E47" s="197">
        <v>0</v>
      </c>
      <c r="F47" s="67"/>
      <c r="G47" s="53">
        <f>SUM(E47:F47)</f>
        <v>0</v>
      </c>
    </row>
    <row r="48" spans="2:8" ht="14.1" customHeight="1" x14ac:dyDescent="0.3">
      <c r="B48" s="473">
        <v>92400</v>
      </c>
      <c r="C48" s="781" t="s">
        <v>55</v>
      </c>
      <c r="D48" s="782"/>
      <c r="E48" s="53">
        <v>0</v>
      </c>
      <c r="F48" s="67"/>
      <c r="G48" s="53">
        <f>SUM(E48:F48)</f>
        <v>0</v>
      </c>
    </row>
    <row r="49" spans="2:8" ht="14.1" customHeight="1" x14ac:dyDescent="0.3">
      <c r="B49" s="473">
        <v>92500</v>
      </c>
      <c r="C49" s="920" t="s">
        <v>56</v>
      </c>
      <c r="D49" s="921"/>
      <c r="E49" s="59">
        <f>SUM(E45:E48)</f>
        <v>0</v>
      </c>
      <c r="F49" s="59">
        <f>SUM(F45:F48)</f>
        <v>0</v>
      </c>
      <c r="G49" s="59">
        <f>SUM(G45:G48)</f>
        <v>0</v>
      </c>
    </row>
    <row r="50" spans="2:8" ht="14.1" customHeight="1" x14ac:dyDescent="0.3">
      <c r="B50" s="778"/>
      <c r="C50" s="779"/>
      <c r="D50" s="779"/>
      <c r="E50" s="780"/>
      <c r="F50" s="780"/>
      <c r="G50" s="780"/>
    </row>
    <row r="51" spans="2:8" ht="14.1" customHeight="1" x14ac:dyDescent="0.3">
      <c r="B51" s="480"/>
      <c r="C51" s="914" t="s">
        <v>57</v>
      </c>
      <c r="D51" s="914"/>
      <c r="E51" s="914"/>
      <c r="F51" s="914"/>
      <c r="G51" s="915"/>
    </row>
    <row r="52" spans="2:8" ht="14.1" customHeight="1" x14ac:dyDescent="0.3">
      <c r="B52" s="473">
        <v>93100</v>
      </c>
      <c r="C52" s="916" t="s">
        <v>58</v>
      </c>
      <c r="D52" s="917"/>
      <c r="E52" s="197">
        <f t="shared" ref="E52:E57" si="2">ROUND(F333,-1)</f>
        <v>0</v>
      </c>
      <c r="F52" s="53"/>
      <c r="G52" s="53">
        <f t="shared" ref="G52:G57" si="3">SUM(E52:F52)</f>
        <v>0</v>
      </c>
      <c r="H52" s="472" t="s">
        <v>288</v>
      </c>
    </row>
    <row r="53" spans="2:8" ht="14.1" customHeight="1" x14ac:dyDescent="0.3">
      <c r="B53" s="473">
        <v>93200</v>
      </c>
      <c r="C53" s="916" t="s">
        <v>59</v>
      </c>
      <c r="D53" s="917"/>
      <c r="E53" s="197">
        <f t="shared" si="2"/>
        <v>0</v>
      </c>
      <c r="F53" s="53"/>
      <c r="G53" s="53">
        <f t="shared" si="3"/>
        <v>0</v>
      </c>
      <c r="H53" s="472" t="s">
        <v>288</v>
      </c>
    </row>
    <row r="54" spans="2:8" ht="14.1" customHeight="1" x14ac:dyDescent="0.3">
      <c r="B54" s="473">
        <v>93300</v>
      </c>
      <c r="C54" s="916" t="s">
        <v>60</v>
      </c>
      <c r="D54" s="917"/>
      <c r="E54" s="197">
        <f t="shared" si="2"/>
        <v>0</v>
      </c>
      <c r="F54" s="53"/>
      <c r="G54" s="53">
        <f t="shared" si="3"/>
        <v>0</v>
      </c>
      <c r="H54" s="472" t="s">
        <v>288</v>
      </c>
    </row>
    <row r="55" spans="2:8" ht="14.1" customHeight="1" x14ac:dyDescent="0.3">
      <c r="B55" s="473">
        <v>93400</v>
      </c>
      <c r="C55" s="916" t="s">
        <v>61</v>
      </c>
      <c r="D55" s="917"/>
      <c r="E55" s="197">
        <f t="shared" si="2"/>
        <v>0</v>
      </c>
      <c r="F55" s="53"/>
      <c r="G55" s="53">
        <f t="shared" si="3"/>
        <v>0</v>
      </c>
      <c r="H55" s="472" t="s">
        <v>288</v>
      </c>
    </row>
    <row r="56" spans="2:8" ht="14.1" customHeight="1" x14ac:dyDescent="0.3">
      <c r="B56" s="473">
        <v>93600</v>
      </c>
      <c r="C56" s="916" t="s">
        <v>62</v>
      </c>
      <c r="D56" s="917"/>
      <c r="E56" s="197">
        <f t="shared" si="2"/>
        <v>0</v>
      </c>
      <c r="F56" s="53"/>
      <c r="G56" s="53">
        <f t="shared" si="3"/>
        <v>0</v>
      </c>
      <c r="H56" s="472" t="s">
        <v>288</v>
      </c>
    </row>
    <row r="57" spans="2:8" ht="14.1" customHeight="1" x14ac:dyDescent="0.3">
      <c r="B57" s="473">
        <v>93800</v>
      </c>
      <c r="C57" s="943" t="s">
        <v>63</v>
      </c>
      <c r="D57" s="921"/>
      <c r="E57" s="197">
        <f t="shared" si="2"/>
        <v>0</v>
      </c>
      <c r="F57" s="53"/>
      <c r="G57" s="53">
        <f t="shared" si="3"/>
        <v>0</v>
      </c>
      <c r="H57" s="472" t="s">
        <v>288</v>
      </c>
    </row>
    <row r="58" spans="2:8" ht="14.1" customHeight="1" x14ac:dyDescent="0.3">
      <c r="B58" s="473">
        <v>93000</v>
      </c>
      <c r="C58" s="923" t="s">
        <v>64</v>
      </c>
      <c r="D58" s="924"/>
      <c r="E58" s="59">
        <f>SUM(E52:E57)</f>
        <v>0</v>
      </c>
      <c r="F58" s="59">
        <f>SUM(F52:F57)</f>
        <v>0</v>
      </c>
      <c r="G58" s="59">
        <f>SUM(G52:G57)</f>
        <v>0</v>
      </c>
    </row>
    <row r="59" spans="2:8" ht="14.1" customHeight="1" x14ac:dyDescent="0.3">
      <c r="B59" s="947"/>
      <c r="C59" s="947"/>
      <c r="D59" s="947"/>
      <c r="E59" s="947"/>
      <c r="F59" s="947"/>
      <c r="G59" s="947"/>
    </row>
    <row r="60" spans="2:8" ht="14.1" customHeight="1" x14ac:dyDescent="0.3">
      <c r="B60" s="78"/>
      <c r="C60" s="914" t="s">
        <v>65</v>
      </c>
      <c r="D60" s="914"/>
      <c r="E60" s="914"/>
      <c r="F60" s="914"/>
      <c r="G60" s="915"/>
    </row>
    <row r="61" spans="2:8" ht="14.1" customHeight="1" x14ac:dyDescent="0.3">
      <c r="B61" s="473">
        <v>94100</v>
      </c>
      <c r="C61" s="916" t="s">
        <v>66</v>
      </c>
      <c r="D61" s="917"/>
      <c r="E61" s="197">
        <f>ROUND(Payroll!H50,-1)</f>
        <v>0</v>
      </c>
      <c r="F61" s="53">
        <f>Payroll!K50</f>
        <v>0</v>
      </c>
      <c r="G61" s="53">
        <f>SUM(E61:F61)</f>
        <v>0</v>
      </c>
      <c r="H61" s="472" t="s">
        <v>288</v>
      </c>
    </row>
    <row r="62" spans="2:8" ht="14.1" customHeight="1" x14ac:dyDescent="0.3">
      <c r="B62" s="473">
        <v>94500</v>
      </c>
      <c r="C62" s="916" t="s">
        <v>67</v>
      </c>
      <c r="D62" s="917"/>
      <c r="E62" s="197">
        <f>ROUND('Emp. Benefits'!E38,-1)</f>
        <v>0</v>
      </c>
      <c r="F62" s="53">
        <f>'Emp. Benefits'!H38</f>
        <v>0</v>
      </c>
      <c r="G62" s="53">
        <f>SUM(E62:F62)</f>
        <v>0</v>
      </c>
      <c r="H62" s="472" t="s">
        <v>288</v>
      </c>
    </row>
    <row r="63" spans="2:8" ht="14.1" customHeight="1" x14ac:dyDescent="0.3">
      <c r="B63" s="473">
        <v>94200</v>
      </c>
      <c r="C63" s="916" t="s">
        <v>68</v>
      </c>
      <c r="D63" s="917"/>
      <c r="E63" s="197">
        <f>ROUND(E351,-1)</f>
        <v>0</v>
      </c>
      <c r="F63" s="67">
        <v>0</v>
      </c>
      <c r="G63" s="53">
        <f>SUM(E63:F63)</f>
        <v>0</v>
      </c>
      <c r="H63" s="472" t="s">
        <v>288</v>
      </c>
    </row>
    <row r="64" spans="2:8" ht="14.1" customHeight="1" x14ac:dyDescent="0.3">
      <c r="B64" s="473"/>
      <c r="C64" s="916" t="s">
        <v>69</v>
      </c>
      <c r="D64" s="917"/>
      <c r="E64" s="70"/>
      <c r="F64" s="70"/>
      <c r="G64" s="71"/>
    </row>
    <row r="65" spans="2:8" ht="14.1" customHeight="1" x14ac:dyDescent="0.3">
      <c r="B65" s="473" t="s">
        <v>70</v>
      </c>
      <c r="C65" s="916" t="s">
        <v>71</v>
      </c>
      <c r="D65" s="917"/>
      <c r="E65" s="197">
        <f>ROUND(E363,-1)</f>
        <v>0</v>
      </c>
      <c r="F65" s="67"/>
      <c r="G65" s="53">
        <f t="shared" ref="G65:G75" si="4">SUM(E65:F65)</f>
        <v>0</v>
      </c>
      <c r="H65" s="472" t="s">
        <v>288</v>
      </c>
    </row>
    <row r="66" spans="2:8" ht="14.1" customHeight="1" x14ac:dyDescent="0.3">
      <c r="B66" s="473" t="s">
        <v>72</v>
      </c>
      <c r="C66" s="916" t="s">
        <v>73</v>
      </c>
      <c r="D66" s="917"/>
      <c r="E66" s="197">
        <f>ROUND(E376,-1)</f>
        <v>0</v>
      </c>
      <c r="F66" s="67"/>
      <c r="G66" s="53">
        <f t="shared" si="4"/>
        <v>0</v>
      </c>
      <c r="H66" s="472" t="s">
        <v>288</v>
      </c>
    </row>
    <row r="67" spans="2:8" ht="14.1" customHeight="1" x14ac:dyDescent="0.3">
      <c r="B67" s="473" t="s">
        <v>74</v>
      </c>
      <c r="C67" s="916" t="s">
        <v>75</v>
      </c>
      <c r="D67" s="917"/>
      <c r="E67" s="197">
        <f>ROUND(E385,-1)</f>
        <v>0</v>
      </c>
      <c r="F67" s="67"/>
      <c r="G67" s="53">
        <f t="shared" si="4"/>
        <v>0</v>
      </c>
      <c r="H67" s="472" t="s">
        <v>288</v>
      </c>
    </row>
    <row r="68" spans="2:8" ht="14.1" customHeight="1" x14ac:dyDescent="0.3">
      <c r="B68" s="473" t="s">
        <v>76</v>
      </c>
      <c r="C68" s="916" t="s">
        <v>77</v>
      </c>
      <c r="D68" s="917"/>
      <c r="E68" s="197">
        <f>ROUND(E395,-1)</f>
        <v>0</v>
      </c>
      <c r="F68" s="67"/>
      <c r="G68" s="53">
        <f t="shared" si="4"/>
        <v>0</v>
      </c>
      <c r="H68" s="472" t="s">
        <v>288</v>
      </c>
    </row>
    <row r="69" spans="2:8" ht="14.1" customHeight="1" x14ac:dyDescent="0.3">
      <c r="B69" s="473" t="s">
        <v>78</v>
      </c>
      <c r="C69" s="916" t="s">
        <v>79</v>
      </c>
      <c r="D69" s="917"/>
      <c r="E69" s="197">
        <f>ROUND(E409,-1)</f>
        <v>0</v>
      </c>
      <c r="F69" s="67"/>
      <c r="G69" s="53">
        <f t="shared" si="4"/>
        <v>0</v>
      </c>
      <c r="H69" s="472" t="s">
        <v>288</v>
      </c>
    </row>
    <row r="70" spans="2:8" ht="14.1" customHeight="1" x14ac:dyDescent="0.3">
      <c r="B70" s="473" t="s">
        <v>80</v>
      </c>
      <c r="C70" s="916" t="s">
        <v>81</v>
      </c>
      <c r="D70" s="917"/>
      <c r="E70" s="197">
        <f>ROUND(E425,-1)</f>
        <v>0</v>
      </c>
      <c r="F70" s="67"/>
      <c r="G70" s="53">
        <f t="shared" si="4"/>
        <v>0</v>
      </c>
      <c r="H70" s="472" t="s">
        <v>288</v>
      </c>
    </row>
    <row r="71" spans="2:8" ht="14.1" customHeight="1" x14ac:dyDescent="0.3">
      <c r="B71" s="473" t="s">
        <v>82</v>
      </c>
      <c r="C71" s="916" t="s">
        <v>83</v>
      </c>
      <c r="D71" s="917"/>
      <c r="E71" s="197">
        <f>ROUND(E435,-1)</f>
        <v>0</v>
      </c>
      <c r="F71" s="67"/>
      <c r="G71" s="53">
        <f t="shared" si="4"/>
        <v>0</v>
      </c>
      <c r="H71" s="472" t="s">
        <v>288</v>
      </c>
    </row>
    <row r="72" spans="2:8" ht="14.1" customHeight="1" x14ac:dyDescent="0.3">
      <c r="B72" s="473" t="s">
        <v>84</v>
      </c>
      <c r="C72" s="916" t="s">
        <v>85</v>
      </c>
      <c r="D72" s="917"/>
      <c r="E72" s="197">
        <f>ROUND(E445,-1)</f>
        <v>0</v>
      </c>
      <c r="F72" s="67"/>
      <c r="G72" s="53">
        <f t="shared" si="4"/>
        <v>0</v>
      </c>
      <c r="H72" s="472" t="s">
        <v>288</v>
      </c>
    </row>
    <row r="73" spans="2:8" ht="14.1" customHeight="1" x14ac:dyDescent="0.3">
      <c r="B73" s="473" t="s">
        <v>86</v>
      </c>
      <c r="C73" s="916" t="s">
        <v>87</v>
      </c>
      <c r="D73" s="917"/>
      <c r="E73" s="197">
        <f>ROUND(E460,-1)</f>
        <v>0</v>
      </c>
      <c r="F73" s="67"/>
      <c r="G73" s="53">
        <f t="shared" si="4"/>
        <v>0</v>
      </c>
      <c r="H73" s="472" t="s">
        <v>288</v>
      </c>
    </row>
    <row r="74" spans="2:8" ht="14.1" customHeight="1" x14ac:dyDescent="0.3">
      <c r="B74" s="473" t="s">
        <v>88</v>
      </c>
      <c r="C74" s="916" t="s">
        <v>89</v>
      </c>
      <c r="D74" s="917"/>
      <c r="E74" s="197">
        <f>ROUND(E469,-1)</f>
        <v>0</v>
      </c>
      <c r="F74" s="67"/>
      <c r="G74" s="53">
        <f t="shared" si="4"/>
        <v>0</v>
      </c>
      <c r="H74" s="472" t="s">
        <v>288</v>
      </c>
    </row>
    <row r="75" spans="2:8" ht="14.1" customHeight="1" x14ac:dyDescent="0.3">
      <c r="B75" s="473" t="s">
        <v>90</v>
      </c>
      <c r="C75" s="916" t="s">
        <v>371</v>
      </c>
      <c r="D75" s="917"/>
      <c r="E75" s="197">
        <v>0</v>
      </c>
      <c r="F75" s="67"/>
      <c r="G75" s="53">
        <f t="shared" si="4"/>
        <v>0</v>
      </c>
    </row>
    <row r="76" spans="2:8" ht="14.1" customHeight="1" x14ac:dyDescent="0.3">
      <c r="B76" s="473" t="s">
        <v>91</v>
      </c>
      <c r="C76" s="916" t="s">
        <v>92</v>
      </c>
      <c r="D76" s="917"/>
      <c r="E76" s="53">
        <v>0</v>
      </c>
      <c r="F76" s="67"/>
      <c r="G76" s="53">
        <f>SUM(E76:F76)</f>
        <v>0</v>
      </c>
    </row>
    <row r="77" spans="2:8" ht="14.1" customHeight="1" x14ac:dyDescent="0.3">
      <c r="B77" s="473">
        <v>94000</v>
      </c>
      <c r="C77" s="923" t="s">
        <v>93</v>
      </c>
      <c r="D77" s="924"/>
      <c r="E77" s="59">
        <f>SUM(E61:E76)</f>
        <v>0</v>
      </c>
      <c r="F77" s="59">
        <f>SUM(F61:F76)</f>
        <v>0</v>
      </c>
      <c r="G77" s="59">
        <f>SUM(G61:G76)</f>
        <v>0</v>
      </c>
    </row>
    <row r="78" spans="2:8" ht="14.1" customHeight="1" x14ac:dyDescent="0.3">
      <c r="B78" s="929"/>
      <c r="C78" s="929"/>
      <c r="D78" s="929"/>
      <c r="E78" s="929"/>
      <c r="F78" s="929"/>
      <c r="G78" s="929"/>
    </row>
    <row r="79" spans="2:8" ht="14.1" customHeight="1" x14ac:dyDescent="0.3">
      <c r="B79" s="78"/>
      <c r="C79" s="914" t="s">
        <v>94</v>
      </c>
      <c r="D79" s="914"/>
      <c r="E79" s="914"/>
      <c r="F79" s="914"/>
      <c r="G79" s="915"/>
    </row>
    <row r="80" spans="2:8" ht="14.1" customHeight="1" x14ac:dyDescent="0.3">
      <c r="B80" s="473">
        <v>95100</v>
      </c>
      <c r="C80" s="916" t="s">
        <v>95</v>
      </c>
      <c r="D80" s="917"/>
      <c r="E80" s="197">
        <f>ROUND(Payroll!H62,-1)</f>
        <v>0</v>
      </c>
      <c r="F80" s="56">
        <f>Payroll!K62</f>
        <v>0</v>
      </c>
      <c r="G80" s="53">
        <f>SUM(E80:F80)</f>
        <v>0</v>
      </c>
    </row>
    <row r="81" spans="2:8" ht="14.1" customHeight="1" x14ac:dyDescent="0.3">
      <c r="B81" s="473">
        <v>95500</v>
      </c>
      <c r="C81" s="916" t="s">
        <v>96</v>
      </c>
      <c r="D81" s="917"/>
      <c r="E81" s="783">
        <f>ROUND('Emp. Benefits'!E49,-1)</f>
        <v>0</v>
      </c>
      <c r="F81" s="56">
        <f>'Emp. Benefits'!H49</f>
        <v>0</v>
      </c>
      <c r="G81" s="53">
        <f>SUM(E81:F81)</f>
        <v>0</v>
      </c>
      <c r="H81" s="472" t="s">
        <v>288</v>
      </c>
    </row>
    <row r="82" spans="2:8" ht="14.1" customHeight="1" x14ac:dyDescent="0.3">
      <c r="B82" s="473">
        <v>95200</v>
      </c>
      <c r="C82" s="916" t="s">
        <v>97</v>
      </c>
      <c r="D82" s="917"/>
      <c r="E82" s="197">
        <f>ROUND(E481,-1)</f>
        <v>0</v>
      </c>
      <c r="F82" s="67"/>
      <c r="G82" s="53">
        <f>SUM(E82:F82)</f>
        <v>0</v>
      </c>
      <c r="H82" s="472" t="s">
        <v>288</v>
      </c>
    </row>
    <row r="83" spans="2:8" ht="14.1" customHeight="1" x14ac:dyDescent="0.3">
      <c r="B83" s="473">
        <v>95300</v>
      </c>
      <c r="C83" s="916" t="s">
        <v>98</v>
      </c>
      <c r="D83" s="917"/>
      <c r="E83" s="197">
        <f>ROUND(E491,-1)</f>
        <v>0</v>
      </c>
      <c r="F83" s="67"/>
      <c r="G83" s="53">
        <f>SUM(E83:F83)</f>
        <v>0</v>
      </c>
      <c r="H83" s="472" t="s">
        <v>288</v>
      </c>
    </row>
    <row r="84" spans="2:8" ht="14.1" customHeight="1" x14ac:dyDescent="0.3">
      <c r="B84" s="473">
        <v>95000</v>
      </c>
      <c r="C84" s="920" t="s">
        <v>99</v>
      </c>
      <c r="D84" s="921"/>
      <c r="E84" s="59">
        <f>SUM(E80:E83)</f>
        <v>0</v>
      </c>
      <c r="F84" s="59">
        <f>SUM(F80:F83)</f>
        <v>0</v>
      </c>
      <c r="G84" s="59">
        <f>SUM(G80:G83)</f>
        <v>0</v>
      </c>
    </row>
    <row r="85" spans="2:8" ht="14.1" customHeight="1" x14ac:dyDescent="0.3">
      <c r="B85" s="946"/>
      <c r="C85" s="946"/>
      <c r="D85" s="946"/>
      <c r="E85" s="946"/>
      <c r="F85" s="946"/>
      <c r="G85" s="946"/>
    </row>
    <row r="86" spans="2:8" ht="14.1" customHeight="1" x14ac:dyDescent="0.3">
      <c r="B86" s="78"/>
      <c r="C86" s="914" t="s">
        <v>100</v>
      </c>
      <c r="D86" s="914"/>
      <c r="E86" s="914"/>
      <c r="F86" s="914"/>
      <c r="G86" s="915"/>
    </row>
    <row r="87" spans="2:8" ht="14.1" customHeight="1" x14ac:dyDescent="0.3">
      <c r="B87" s="76">
        <v>96110</v>
      </c>
      <c r="C87" s="944" t="s">
        <v>101</v>
      </c>
      <c r="D87" s="945"/>
      <c r="E87" s="82">
        <f>ROUND(D500,-1)</f>
        <v>0</v>
      </c>
      <c r="F87" s="58"/>
      <c r="G87" s="52">
        <f>SUM(E87:F87)</f>
        <v>0</v>
      </c>
      <c r="H87" s="472" t="s">
        <v>288</v>
      </c>
    </row>
    <row r="88" spans="2:8" ht="14.1" customHeight="1" x14ac:dyDescent="0.3">
      <c r="B88" s="78">
        <v>96120</v>
      </c>
      <c r="C88" s="916" t="s">
        <v>102</v>
      </c>
      <c r="D88" s="917"/>
      <c r="E88" s="783">
        <f>ROUND(E500,-1)</f>
        <v>0</v>
      </c>
      <c r="F88" s="67"/>
      <c r="G88" s="53">
        <f>SUM(E88:F88)</f>
        <v>0</v>
      </c>
      <c r="H88" s="472" t="s">
        <v>288</v>
      </c>
    </row>
    <row r="89" spans="2:8" ht="14.1" customHeight="1" x14ac:dyDescent="0.3">
      <c r="B89" s="78">
        <v>96130</v>
      </c>
      <c r="C89" s="916" t="s">
        <v>103</v>
      </c>
      <c r="D89" s="917"/>
      <c r="E89" s="783">
        <f>ROUND(F500,-1)</f>
        <v>0</v>
      </c>
      <c r="F89" s="67"/>
      <c r="G89" s="53">
        <f>SUM(E89:F89)</f>
        <v>0</v>
      </c>
      <c r="H89" s="472" t="s">
        <v>288</v>
      </c>
    </row>
    <row r="90" spans="2:8" ht="14.1" customHeight="1" x14ac:dyDescent="0.3">
      <c r="B90" s="78">
        <v>96140</v>
      </c>
      <c r="C90" s="916" t="s">
        <v>104</v>
      </c>
      <c r="D90" s="917"/>
      <c r="E90" s="783">
        <f>ROUND(G500,-1)</f>
        <v>0</v>
      </c>
      <c r="F90" s="67"/>
      <c r="G90" s="53">
        <f>SUM(E90:F90)</f>
        <v>0</v>
      </c>
      <c r="H90" s="472" t="s">
        <v>288</v>
      </c>
    </row>
    <row r="91" spans="2:8" ht="14.1" customHeight="1" x14ac:dyDescent="0.3">
      <c r="B91" s="78">
        <v>96100</v>
      </c>
      <c r="C91" s="920" t="s">
        <v>105</v>
      </c>
      <c r="D91" s="921"/>
      <c r="E91" s="69">
        <f>SUM(E87:E90)</f>
        <v>0</v>
      </c>
      <c r="F91" s="69">
        <f>SUM(F87:F90)</f>
        <v>0</v>
      </c>
      <c r="G91" s="69">
        <f>SUM(G87:G90)</f>
        <v>0</v>
      </c>
    </row>
    <row r="92" spans="2:8" ht="14.1" customHeight="1" x14ac:dyDescent="0.3">
      <c r="B92" s="922"/>
      <c r="C92" s="922"/>
      <c r="D92" s="922"/>
      <c r="E92" s="922"/>
      <c r="F92" s="922"/>
      <c r="G92" s="922"/>
    </row>
    <row r="93" spans="2:8" ht="14.1" customHeight="1" x14ac:dyDescent="0.3">
      <c r="B93" s="476"/>
      <c r="C93" s="941" t="s">
        <v>106</v>
      </c>
      <c r="D93" s="941"/>
      <c r="E93" s="941"/>
      <c r="F93" s="941"/>
      <c r="G93" s="942"/>
    </row>
    <row r="94" spans="2:8" ht="14.1" customHeight="1" x14ac:dyDescent="0.3">
      <c r="B94" s="473">
        <v>96200</v>
      </c>
      <c r="C94" s="943" t="s">
        <v>107</v>
      </c>
      <c r="D94" s="921"/>
      <c r="E94" s="53">
        <v>0</v>
      </c>
      <c r="F94" s="67"/>
      <c r="G94" s="53">
        <f>SUM(E94:F94)</f>
        <v>0</v>
      </c>
    </row>
    <row r="95" spans="2:8" ht="14.1" customHeight="1" x14ac:dyDescent="0.3">
      <c r="B95" s="473">
        <v>96210</v>
      </c>
      <c r="C95" s="916" t="s">
        <v>108</v>
      </c>
      <c r="D95" s="917"/>
      <c r="E95" s="820">
        <v>0</v>
      </c>
      <c r="F95" s="784"/>
      <c r="G95" s="53">
        <f>SUM(E95:F95)</f>
        <v>0</v>
      </c>
    </row>
    <row r="96" spans="2:8" ht="14.1" customHeight="1" x14ac:dyDescent="0.3">
      <c r="B96" s="473">
        <v>96300</v>
      </c>
      <c r="C96" s="943" t="s">
        <v>109</v>
      </c>
      <c r="D96" s="921"/>
      <c r="E96" s="820">
        <f>ROUND(E514,-1)</f>
        <v>0</v>
      </c>
      <c r="F96" s="53"/>
      <c r="G96" s="56">
        <f>SUM(E96:F96)</f>
        <v>0</v>
      </c>
      <c r="H96" s="472" t="s">
        <v>288</v>
      </c>
    </row>
    <row r="97" spans="2:8" ht="14.1" customHeight="1" x14ac:dyDescent="0.3">
      <c r="B97" s="473">
        <v>96400</v>
      </c>
      <c r="C97" s="916" t="s">
        <v>110</v>
      </c>
      <c r="D97" s="917"/>
      <c r="E97" s="820">
        <f>ROUND(E522,-1)</f>
        <v>0</v>
      </c>
      <c r="F97" s="53"/>
      <c r="G97" s="56">
        <f>SUM(E97:F97)</f>
        <v>0</v>
      </c>
      <c r="H97" s="472" t="s">
        <v>288</v>
      </c>
    </row>
    <row r="98" spans="2:8" ht="14.1" customHeight="1" x14ac:dyDescent="0.3">
      <c r="B98" s="473">
        <v>96800</v>
      </c>
      <c r="C98" s="916" t="s">
        <v>111</v>
      </c>
      <c r="D98" s="917"/>
      <c r="E98" s="481">
        <v>0</v>
      </c>
      <c r="F98" s="785"/>
      <c r="G98" s="56">
        <f>SUM(E98:F98)</f>
        <v>0</v>
      </c>
    </row>
    <row r="99" spans="2:8" ht="14.1" customHeight="1" x14ac:dyDescent="0.3">
      <c r="B99" s="482">
        <v>96000</v>
      </c>
      <c r="C99" s="927" t="s">
        <v>112</v>
      </c>
      <c r="D99" s="928"/>
      <c r="E99" s="72">
        <f>SUM(E94:E98)</f>
        <v>0</v>
      </c>
      <c r="F99" s="72">
        <f>SUM(F94:F98)</f>
        <v>0</v>
      </c>
      <c r="G99" s="72">
        <f>SUM(G94:G98)</f>
        <v>0</v>
      </c>
    </row>
    <row r="100" spans="2:8" ht="14.1" customHeight="1" x14ac:dyDescent="0.3">
      <c r="B100" s="155"/>
      <c r="C100" s="929"/>
      <c r="D100" s="929"/>
      <c r="E100" s="73"/>
      <c r="F100" s="73"/>
      <c r="G100" s="73"/>
    </row>
    <row r="101" spans="2:8" ht="14.1" customHeight="1" x14ac:dyDescent="0.3">
      <c r="B101" s="74">
        <v>96900</v>
      </c>
      <c r="C101" s="930" t="s">
        <v>113</v>
      </c>
      <c r="D101" s="931"/>
      <c r="E101" s="75">
        <f>E40+E77+E58+E84+E49+E99+E91+E42</f>
        <v>0</v>
      </c>
      <c r="F101" s="75">
        <f>F40+F77+F58+F84+F49+F99+F91+F42</f>
        <v>0</v>
      </c>
      <c r="G101" s="75">
        <f>G40+G77+G58+G84+G49+G99+G91+G42</f>
        <v>0</v>
      </c>
    </row>
    <row r="102" spans="2:8" ht="14.1" customHeight="1" x14ac:dyDescent="0.3">
      <c r="B102" s="155"/>
      <c r="C102" s="929"/>
      <c r="D102" s="929"/>
      <c r="E102" s="73"/>
      <c r="F102" s="73"/>
      <c r="G102" s="73"/>
    </row>
    <row r="103" spans="2:8" ht="14.1" customHeight="1" x14ac:dyDescent="0.3">
      <c r="B103" s="76">
        <v>97000</v>
      </c>
      <c r="C103" s="939" t="s">
        <v>114</v>
      </c>
      <c r="D103" s="940"/>
      <c r="E103" s="77">
        <f>E26-E101</f>
        <v>0</v>
      </c>
      <c r="F103" s="77">
        <f>F26-F101</f>
        <v>0</v>
      </c>
      <c r="G103" s="77">
        <f>G26-G101</f>
        <v>0</v>
      </c>
    </row>
    <row r="104" spans="2:8" ht="14.1" customHeight="1" x14ac:dyDescent="0.3">
      <c r="B104" s="929"/>
      <c r="C104" s="929"/>
      <c r="D104" s="929"/>
      <c r="E104" s="929"/>
      <c r="F104" s="929"/>
      <c r="G104" s="929"/>
    </row>
    <row r="105" spans="2:8" ht="14.1" customHeight="1" x14ac:dyDescent="0.3">
      <c r="B105" s="78"/>
      <c r="C105" s="914" t="s">
        <v>115</v>
      </c>
      <c r="D105" s="914"/>
      <c r="E105" s="914"/>
      <c r="F105" s="914"/>
      <c r="G105" s="915"/>
    </row>
    <row r="106" spans="2:8" ht="14.1" customHeight="1" x14ac:dyDescent="0.3">
      <c r="B106" s="473">
        <v>10010</v>
      </c>
      <c r="C106" s="916" t="s">
        <v>116</v>
      </c>
      <c r="D106" s="917"/>
      <c r="E106" s="823">
        <f>ROUND(E191,-1)</f>
        <v>0</v>
      </c>
      <c r="F106" s="79"/>
      <c r="G106" s="56">
        <f>SUM(E106:F106)</f>
        <v>0</v>
      </c>
      <c r="H106" s="472" t="s">
        <v>288</v>
      </c>
    </row>
    <row r="107" spans="2:8" ht="14.1" customHeight="1" x14ac:dyDescent="0.3">
      <c r="B107" s="473">
        <v>10020</v>
      </c>
      <c r="C107" s="916" t="s">
        <v>117</v>
      </c>
      <c r="D107" s="917"/>
      <c r="E107" s="824"/>
      <c r="F107" s="197">
        <f>ROUND(E106*(-1),-1)</f>
        <v>0</v>
      </c>
      <c r="G107" s="56">
        <f t="shared" ref="G107:G112" si="5">SUM(E107:F107)</f>
        <v>0</v>
      </c>
      <c r="H107" s="472" t="s">
        <v>288</v>
      </c>
    </row>
    <row r="108" spans="2:8" ht="14.1" customHeight="1" x14ac:dyDescent="0.3">
      <c r="B108" s="473">
        <v>70610</v>
      </c>
      <c r="C108" s="916" t="s">
        <v>118</v>
      </c>
      <c r="D108" s="917"/>
      <c r="E108" s="68"/>
      <c r="F108" s="80">
        <v>0</v>
      </c>
      <c r="G108" s="56">
        <f t="shared" si="5"/>
        <v>0</v>
      </c>
    </row>
    <row r="109" spans="2:8" ht="14.1" customHeight="1" x14ac:dyDescent="0.3">
      <c r="B109" s="473" t="s">
        <v>119</v>
      </c>
      <c r="C109" s="916" t="s">
        <v>120</v>
      </c>
      <c r="D109" s="917"/>
      <c r="E109" s="82">
        <v>0</v>
      </c>
      <c r="F109" s="81"/>
      <c r="G109" s="53">
        <f t="shared" si="5"/>
        <v>0</v>
      </c>
    </row>
    <row r="110" spans="2:8" ht="14.1" customHeight="1" x14ac:dyDescent="0.3">
      <c r="B110" s="473">
        <v>97100</v>
      </c>
      <c r="C110" s="916" t="s">
        <v>121</v>
      </c>
      <c r="D110" s="917"/>
      <c r="E110" s="82">
        <f>ROUND(E531,-1)*-1</f>
        <v>0</v>
      </c>
      <c r="F110" s="79">
        <v>0</v>
      </c>
      <c r="G110" s="53">
        <f t="shared" si="5"/>
        <v>0</v>
      </c>
      <c r="H110" s="472" t="s">
        <v>288</v>
      </c>
    </row>
    <row r="111" spans="2:8" ht="14.1" customHeight="1" x14ac:dyDescent="0.3">
      <c r="B111" s="474"/>
      <c r="C111" s="916" t="s">
        <v>122</v>
      </c>
      <c r="D111" s="917"/>
      <c r="E111" s="82">
        <f>ROUND(E540,-1)*-1</f>
        <v>0</v>
      </c>
      <c r="F111" s="57"/>
      <c r="G111" s="53">
        <f t="shared" si="5"/>
        <v>0</v>
      </c>
      <c r="H111" s="472" t="s">
        <v>288</v>
      </c>
    </row>
    <row r="112" spans="2:8" ht="14.1" customHeight="1" x14ac:dyDescent="0.3">
      <c r="B112" s="474"/>
      <c r="C112" s="916" t="s">
        <v>194</v>
      </c>
      <c r="D112" s="917"/>
      <c r="E112" s="53">
        <v>0</v>
      </c>
      <c r="F112" s="67"/>
      <c r="G112" s="53">
        <f t="shared" si="5"/>
        <v>0</v>
      </c>
    </row>
    <row r="113" spans="2:8" ht="14.1" customHeight="1" x14ac:dyDescent="0.3">
      <c r="B113" s="474"/>
      <c r="C113" s="920" t="s">
        <v>123</v>
      </c>
      <c r="D113" s="921"/>
      <c r="E113" s="69">
        <f>SUM(E106:E112)</f>
        <v>0</v>
      </c>
      <c r="F113" s="69">
        <f>SUM(F106:F112)</f>
        <v>0</v>
      </c>
      <c r="G113" s="59">
        <f>SUM(G106:G112)</f>
        <v>0</v>
      </c>
    </row>
    <row r="114" spans="2:8" ht="14.1" customHeight="1" x14ac:dyDescent="0.3">
      <c r="B114" s="922"/>
      <c r="C114" s="922"/>
      <c r="D114" s="922"/>
      <c r="E114" s="922"/>
      <c r="F114" s="922"/>
      <c r="G114" s="922"/>
    </row>
    <row r="115" spans="2:8" ht="14.1" customHeight="1" x14ac:dyDescent="0.3">
      <c r="B115" s="78">
        <v>10000</v>
      </c>
      <c r="C115" s="923" t="s">
        <v>180</v>
      </c>
      <c r="D115" s="924"/>
      <c r="E115" s="83">
        <f>E113+E103</f>
        <v>0</v>
      </c>
      <c r="F115" s="84">
        <f>F113+F103</f>
        <v>0</v>
      </c>
      <c r="G115" s="84">
        <f>G113+G103</f>
        <v>0</v>
      </c>
    </row>
    <row r="116" spans="2:8" s="786" customFormat="1" ht="142.19999999999999" customHeight="1" x14ac:dyDescent="0.3"/>
    <row r="117" spans="2:8" ht="21" x14ac:dyDescent="0.3">
      <c r="B117" s="900" t="s">
        <v>400</v>
      </c>
      <c r="C117" s="901"/>
      <c r="D117" s="901"/>
      <c r="E117" s="901"/>
      <c r="F117" s="901"/>
      <c r="G117" s="902"/>
    </row>
    <row r="118" spans="2:8" x14ac:dyDescent="0.3">
      <c r="B118" s="885"/>
      <c r="C118" s="885"/>
      <c r="D118" s="885"/>
      <c r="E118" s="885"/>
      <c r="F118" s="885"/>
      <c r="G118" s="885"/>
    </row>
    <row r="119" spans="2:8" x14ac:dyDescent="0.3">
      <c r="B119" s="877" t="s">
        <v>216</v>
      </c>
      <c r="C119" s="878"/>
      <c r="D119" s="878"/>
      <c r="E119" s="878"/>
      <c r="F119" s="882" t="s">
        <v>394</v>
      </c>
      <c r="G119" s="883"/>
    </row>
    <row r="120" spans="2:8" x14ac:dyDescent="0.3">
      <c r="B120" s="485" t="s">
        <v>255</v>
      </c>
      <c r="C120" s="486"/>
      <c r="D120" s="486"/>
      <c r="E120" s="107">
        <v>0</v>
      </c>
      <c r="F120" s="892"/>
      <c r="G120" s="893"/>
    </row>
    <row r="121" spans="2:8" x14ac:dyDescent="0.3">
      <c r="B121" s="485"/>
      <c r="C121" s="486"/>
      <c r="D121" s="486"/>
      <c r="E121" s="487"/>
      <c r="F121" s="894"/>
      <c r="G121" s="895"/>
    </row>
    <row r="122" spans="2:8" x14ac:dyDescent="0.3">
      <c r="B122" s="485" t="s">
        <v>256</v>
      </c>
      <c r="C122" s="486"/>
      <c r="D122" s="488">
        <f>(D8*12)*D10</f>
        <v>0</v>
      </c>
      <c r="E122" s="494">
        <f>D122*E120</f>
        <v>0</v>
      </c>
      <c r="F122" s="894"/>
      <c r="G122" s="895"/>
    </row>
    <row r="123" spans="2:8" x14ac:dyDescent="0.3">
      <c r="B123" s="485"/>
      <c r="C123" s="486"/>
      <c r="D123" s="486"/>
      <c r="E123" s="487"/>
      <c r="F123" s="894"/>
      <c r="G123" s="895"/>
    </row>
    <row r="124" spans="2:8" x14ac:dyDescent="0.3">
      <c r="B124" s="489" t="s">
        <v>379</v>
      </c>
      <c r="C124" s="106"/>
      <c r="D124" s="486"/>
      <c r="E124" s="107">
        <v>0</v>
      </c>
      <c r="F124" s="894"/>
      <c r="G124" s="895"/>
    </row>
    <row r="125" spans="2:8" x14ac:dyDescent="0.3">
      <c r="B125" s="485"/>
      <c r="C125" s="486"/>
      <c r="D125" s="486"/>
      <c r="E125" s="487"/>
      <c r="F125" s="894"/>
      <c r="G125" s="895"/>
    </row>
    <row r="126" spans="2:8" ht="16.2" x14ac:dyDescent="0.3">
      <c r="B126" s="490" t="s">
        <v>395</v>
      </c>
      <c r="C126" s="491"/>
      <c r="D126" s="491"/>
      <c r="E126" s="492">
        <f>E124+E122</f>
        <v>0</v>
      </c>
      <c r="F126" s="912"/>
      <c r="G126" s="913"/>
      <c r="H126" s="472" t="s">
        <v>413</v>
      </c>
    </row>
    <row r="127" spans="2:8" x14ac:dyDescent="0.3">
      <c r="B127" s="885"/>
      <c r="C127" s="885"/>
      <c r="D127" s="885"/>
      <c r="E127" s="885"/>
      <c r="F127" s="885"/>
      <c r="G127" s="885"/>
    </row>
    <row r="128" spans="2:8" x14ac:dyDescent="0.3">
      <c r="B128" s="877" t="s">
        <v>217</v>
      </c>
      <c r="C128" s="878"/>
      <c r="D128" s="878"/>
      <c r="E128" s="879"/>
      <c r="F128" s="882" t="s">
        <v>394</v>
      </c>
      <c r="G128" s="883"/>
    </row>
    <row r="129" spans="2:8" x14ac:dyDescent="0.3">
      <c r="B129" s="485" t="s">
        <v>258</v>
      </c>
      <c r="C129" s="486"/>
      <c r="D129" s="493">
        <f>(D8*12)-D122</f>
        <v>0</v>
      </c>
      <c r="E129" s="494">
        <f>D129*E120*(-1)</f>
        <v>0</v>
      </c>
      <c r="F129" s="892"/>
      <c r="G129" s="893"/>
    </row>
    <row r="130" spans="2:8" x14ac:dyDescent="0.3">
      <c r="B130" s="485"/>
      <c r="C130" s="486"/>
      <c r="D130" s="486"/>
      <c r="E130" s="487"/>
      <c r="F130" s="894"/>
      <c r="G130" s="895"/>
    </row>
    <row r="131" spans="2:8" x14ac:dyDescent="0.3">
      <c r="B131" s="489" t="s">
        <v>379</v>
      </c>
      <c r="C131" s="106"/>
      <c r="D131" s="495"/>
      <c r="E131" s="109"/>
      <c r="F131" s="894"/>
      <c r="G131" s="895"/>
    </row>
    <row r="132" spans="2:8" x14ac:dyDescent="0.3">
      <c r="B132" s="485"/>
      <c r="C132" s="486"/>
      <c r="D132" s="496"/>
      <c r="E132" s="487"/>
      <c r="F132" s="894"/>
      <c r="G132" s="895"/>
    </row>
    <row r="133" spans="2:8" ht="16.2" x14ac:dyDescent="0.3">
      <c r="B133" s="490" t="s">
        <v>259</v>
      </c>
      <c r="C133" s="491"/>
      <c r="D133" s="497"/>
      <c r="E133" s="492">
        <f>SUM(E129:E132)</f>
        <v>0</v>
      </c>
      <c r="F133" s="912"/>
      <c r="G133" s="913"/>
      <c r="H133" s="472" t="s">
        <v>413</v>
      </c>
    </row>
    <row r="134" spans="2:8" x14ac:dyDescent="0.3">
      <c r="B134" s="969"/>
      <c r="C134" s="969"/>
      <c r="D134" s="969"/>
      <c r="E134" s="969"/>
      <c r="F134" s="969"/>
      <c r="G134" s="969"/>
    </row>
    <row r="135" spans="2:8" x14ac:dyDescent="0.3">
      <c r="B135" s="877" t="s">
        <v>260</v>
      </c>
      <c r="C135" s="878"/>
      <c r="D135" s="878"/>
      <c r="E135" s="879"/>
      <c r="F135" s="882" t="s">
        <v>394</v>
      </c>
      <c r="G135" s="883"/>
    </row>
    <row r="136" spans="2:8" x14ac:dyDescent="0.3">
      <c r="B136" s="485" t="s">
        <v>289</v>
      </c>
      <c r="C136" s="486"/>
      <c r="D136" s="486"/>
      <c r="E136" s="109">
        <v>0</v>
      </c>
      <c r="F136" s="892"/>
      <c r="G136" s="893"/>
      <c r="H136" s="472" t="s">
        <v>413</v>
      </c>
    </row>
    <row r="137" spans="2:8" x14ac:dyDescent="0.3">
      <c r="B137" s="485"/>
      <c r="C137" s="486"/>
      <c r="D137" s="486"/>
      <c r="E137" s="486"/>
      <c r="F137" s="894"/>
      <c r="G137" s="895"/>
    </row>
    <row r="138" spans="2:8" x14ac:dyDescent="0.3">
      <c r="B138" s="485" t="s">
        <v>261</v>
      </c>
      <c r="C138" s="486"/>
      <c r="D138" s="486"/>
      <c r="E138" s="787">
        <f>General!C11</f>
        <v>0</v>
      </c>
      <c r="F138" s="894"/>
      <c r="G138" s="895"/>
    </row>
    <row r="139" spans="2:8" x14ac:dyDescent="0.3">
      <c r="B139" s="485"/>
      <c r="C139" s="486"/>
      <c r="D139" s="486"/>
      <c r="E139" s="486"/>
      <c r="F139" s="894"/>
      <c r="G139" s="895"/>
    </row>
    <row r="140" spans="2:8" x14ac:dyDescent="0.3">
      <c r="B140" s="489" t="s">
        <v>257</v>
      </c>
      <c r="C140" s="106"/>
      <c r="D140" s="486"/>
      <c r="E140" s="109">
        <v>0</v>
      </c>
      <c r="F140" s="894"/>
      <c r="G140" s="895"/>
    </row>
    <row r="141" spans="2:8" x14ac:dyDescent="0.3">
      <c r="B141" s="485"/>
      <c r="C141" s="486"/>
      <c r="D141" s="486"/>
      <c r="E141" s="486"/>
      <c r="F141" s="894"/>
      <c r="G141" s="895"/>
    </row>
    <row r="142" spans="2:8" ht="16.2" x14ac:dyDescent="0.3">
      <c r="B142" s="490" t="s">
        <v>262</v>
      </c>
      <c r="C142" s="491"/>
      <c r="D142" s="491"/>
      <c r="E142" s="492">
        <f>(E136*E138)+E140</f>
        <v>0</v>
      </c>
      <c r="F142" s="912"/>
      <c r="G142" s="913"/>
      <c r="H142" s="472" t="s">
        <v>413</v>
      </c>
    </row>
    <row r="143" spans="2:8" ht="16.2" customHeight="1" x14ac:dyDescent="0.3">
      <c r="B143" s="932"/>
      <c r="C143" s="932"/>
      <c r="D143" s="932"/>
      <c r="E143" s="932"/>
      <c r="F143" s="932"/>
      <c r="G143" s="932"/>
    </row>
    <row r="144" spans="2:8" x14ac:dyDescent="0.3">
      <c r="B144" s="877" t="s">
        <v>30</v>
      </c>
      <c r="C144" s="878"/>
      <c r="D144" s="878"/>
      <c r="E144" s="878"/>
      <c r="F144" s="882" t="s">
        <v>394</v>
      </c>
      <c r="G144" s="883"/>
    </row>
    <row r="145" spans="2:8" ht="31.5" customHeight="1" x14ac:dyDescent="0.3">
      <c r="B145" s="925" t="s">
        <v>398</v>
      </c>
      <c r="C145" s="926"/>
      <c r="D145" s="110">
        <v>0</v>
      </c>
      <c r="E145" s="108">
        <f>D145*12</f>
        <v>0</v>
      </c>
      <c r="F145" s="892"/>
      <c r="G145" s="893"/>
    </row>
    <row r="146" spans="2:8" x14ac:dyDescent="0.3">
      <c r="B146" s="485"/>
      <c r="C146" s="486"/>
      <c r="D146" s="486"/>
      <c r="E146" s="487"/>
      <c r="F146" s="894"/>
      <c r="G146" s="895"/>
    </row>
    <row r="147" spans="2:8" x14ac:dyDescent="0.3">
      <c r="B147" s="489" t="s">
        <v>379</v>
      </c>
      <c r="C147" s="106"/>
      <c r="D147" s="486"/>
      <c r="E147" s="107">
        <v>0</v>
      </c>
      <c r="F147" s="894"/>
      <c r="G147" s="895"/>
    </row>
    <row r="148" spans="2:8" x14ac:dyDescent="0.3">
      <c r="B148" s="485"/>
      <c r="C148" s="486"/>
      <c r="D148" s="486"/>
      <c r="E148" s="487"/>
      <c r="F148" s="894"/>
      <c r="G148" s="895"/>
    </row>
    <row r="149" spans="2:8" ht="16.2" x14ac:dyDescent="0.3">
      <c r="B149" s="490" t="s">
        <v>399</v>
      </c>
      <c r="C149" s="491"/>
      <c r="D149" s="491"/>
      <c r="E149" s="492">
        <f>SUM(E145:E147)</f>
        <v>0</v>
      </c>
      <c r="F149" s="912"/>
      <c r="G149" s="913"/>
      <c r="H149" s="472" t="s">
        <v>413</v>
      </c>
    </row>
    <row r="150" spans="2:8" ht="16.2" customHeight="1" x14ac:dyDescent="0.3">
      <c r="B150" s="932"/>
      <c r="C150" s="932"/>
      <c r="D150" s="932"/>
      <c r="E150" s="932"/>
      <c r="F150" s="932"/>
      <c r="G150" s="932"/>
    </row>
    <row r="151" spans="2:8" x14ac:dyDescent="0.3">
      <c r="B151" s="877" t="s">
        <v>401</v>
      </c>
      <c r="C151" s="878"/>
      <c r="D151" s="878"/>
      <c r="E151" s="878"/>
      <c r="F151" s="882" t="s">
        <v>394</v>
      </c>
      <c r="G151" s="883"/>
    </row>
    <row r="152" spans="2:8" x14ac:dyDescent="0.3">
      <c r="B152" s="925" t="s">
        <v>403</v>
      </c>
      <c r="C152" s="926"/>
      <c r="D152" s="110">
        <v>0</v>
      </c>
      <c r="E152" s="494">
        <f>D152*12</f>
        <v>0</v>
      </c>
      <c r="F152" s="892"/>
      <c r="G152" s="893"/>
    </row>
    <row r="153" spans="2:8" x14ac:dyDescent="0.3">
      <c r="B153" s="485"/>
      <c r="C153" s="486"/>
      <c r="D153" s="486"/>
      <c r="E153" s="487"/>
      <c r="F153" s="894"/>
      <c r="G153" s="895"/>
    </row>
    <row r="154" spans="2:8" x14ac:dyDescent="0.3">
      <c r="B154" s="489" t="s">
        <v>379</v>
      </c>
      <c r="C154" s="106"/>
      <c r="D154" s="486"/>
      <c r="E154" s="107">
        <v>0</v>
      </c>
      <c r="F154" s="894"/>
      <c r="G154" s="895"/>
    </row>
    <row r="155" spans="2:8" x14ac:dyDescent="0.3">
      <c r="B155" s="485"/>
      <c r="C155" s="486"/>
      <c r="D155" s="486"/>
      <c r="E155" s="487"/>
      <c r="F155" s="894"/>
      <c r="G155" s="895"/>
    </row>
    <row r="156" spans="2:8" ht="16.2" x14ac:dyDescent="0.3">
      <c r="B156" s="490" t="s">
        <v>402</v>
      </c>
      <c r="C156" s="491"/>
      <c r="D156" s="491"/>
      <c r="E156" s="492">
        <f>SUM(E152:E154)</f>
        <v>0</v>
      </c>
      <c r="F156" s="912"/>
      <c r="G156" s="913"/>
      <c r="H156" s="472" t="s">
        <v>413</v>
      </c>
    </row>
    <row r="157" spans="2:8" ht="16.2" customHeight="1" x14ac:dyDescent="0.3">
      <c r="B157" s="932"/>
      <c r="C157" s="932"/>
      <c r="D157" s="932"/>
      <c r="E157" s="932"/>
      <c r="F157" s="932"/>
      <c r="G157" s="932"/>
    </row>
    <row r="158" spans="2:8" x14ac:dyDescent="0.3">
      <c r="B158" s="877" t="s">
        <v>32</v>
      </c>
      <c r="C158" s="878"/>
      <c r="D158" s="878"/>
      <c r="E158" s="879"/>
      <c r="F158" s="882" t="s">
        <v>394</v>
      </c>
      <c r="G158" s="883"/>
    </row>
    <row r="159" spans="2:8" x14ac:dyDescent="0.3">
      <c r="B159" s="888" t="s">
        <v>429</v>
      </c>
      <c r="C159" s="889"/>
      <c r="D159" s="498"/>
      <c r="E159" s="112">
        <v>0</v>
      </c>
      <c r="F159" s="892"/>
      <c r="G159" s="893"/>
    </row>
    <row r="160" spans="2:8" x14ac:dyDescent="0.3">
      <c r="B160" s="499"/>
      <c r="C160" s="500"/>
      <c r="D160" s="498"/>
      <c r="E160" s="498"/>
      <c r="F160" s="894"/>
      <c r="G160" s="895"/>
    </row>
    <row r="161" spans="2:8" x14ac:dyDescent="0.3">
      <c r="B161" s="501" t="s">
        <v>405</v>
      </c>
      <c r="C161" s="500"/>
      <c r="D161" s="498"/>
      <c r="E161" s="502">
        <f>General!C15</f>
        <v>0</v>
      </c>
      <c r="F161" s="894"/>
      <c r="G161" s="895"/>
    </row>
    <row r="162" spans="2:8" x14ac:dyDescent="0.3">
      <c r="B162" s="485"/>
      <c r="C162" s="486"/>
      <c r="D162" s="486"/>
      <c r="E162" s="487"/>
      <c r="F162" s="894"/>
      <c r="G162" s="895"/>
    </row>
    <row r="163" spans="2:8" x14ac:dyDescent="0.3">
      <c r="B163" s="485" t="s">
        <v>404</v>
      </c>
      <c r="C163" s="486"/>
      <c r="D163" s="486"/>
      <c r="E163" s="494">
        <f>D163*12</f>
        <v>0</v>
      </c>
      <c r="F163" s="894"/>
      <c r="G163" s="895"/>
    </row>
    <row r="164" spans="2:8" ht="16.2" x14ac:dyDescent="0.3">
      <c r="B164" s="485"/>
      <c r="C164" s="495"/>
      <c r="D164" s="486"/>
      <c r="E164" s="503"/>
      <c r="F164" s="894"/>
      <c r="G164" s="895"/>
    </row>
    <row r="165" spans="2:8" x14ac:dyDescent="0.3">
      <c r="B165" s="489" t="s">
        <v>379</v>
      </c>
      <c r="C165" s="106"/>
      <c r="D165" s="486"/>
      <c r="E165" s="113">
        <v>0</v>
      </c>
      <c r="F165" s="894"/>
      <c r="G165" s="895"/>
    </row>
    <row r="166" spans="2:8" x14ac:dyDescent="0.3">
      <c r="B166" s="485"/>
      <c r="C166" s="486"/>
      <c r="D166" s="486"/>
      <c r="E166" s="487"/>
      <c r="F166" s="894"/>
      <c r="G166" s="895"/>
    </row>
    <row r="167" spans="2:8" ht="16.2" x14ac:dyDescent="0.3">
      <c r="B167" s="490" t="s">
        <v>407</v>
      </c>
      <c r="C167" s="491"/>
      <c r="D167" s="491"/>
      <c r="E167" s="492">
        <f>E165+E163</f>
        <v>0</v>
      </c>
      <c r="F167" s="918"/>
      <c r="G167" s="919"/>
      <c r="H167" s="472" t="s">
        <v>413</v>
      </c>
    </row>
    <row r="168" spans="2:8" ht="16.2" customHeight="1" x14ac:dyDescent="0.3">
      <c r="B168" s="932"/>
      <c r="C168" s="932"/>
      <c r="D168" s="932"/>
      <c r="E168" s="932"/>
      <c r="F168" s="932"/>
      <c r="G168" s="932"/>
    </row>
    <row r="169" spans="2:8" x14ac:dyDescent="0.3">
      <c r="B169" s="877" t="s">
        <v>35</v>
      </c>
      <c r="C169" s="878"/>
      <c r="D169" s="878"/>
      <c r="E169" s="879"/>
      <c r="F169" s="882" t="s">
        <v>394</v>
      </c>
      <c r="G169" s="883"/>
    </row>
    <row r="170" spans="2:8" x14ac:dyDescent="0.3">
      <c r="B170" s="963" t="s">
        <v>700</v>
      </c>
      <c r="C170" s="964"/>
      <c r="D170" s="965"/>
      <c r="E170" s="110">
        <v>0</v>
      </c>
      <c r="F170" s="892"/>
      <c r="G170" s="893"/>
    </row>
    <row r="171" spans="2:8" x14ac:dyDescent="0.3">
      <c r="B171" s="963" t="s">
        <v>408</v>
      </c>
      <c r="C171" s="964"/>
      <c r="D171" s="965"/>
      <c r="E171" s="110">
        <v>0</v>
      </c>
      <c r="F171" s="894"/>
      <c r="G171" s="895"/>
    </row>
    <row r="172" spans="2:8" x14ac:dyDescent="0.3">
      <c r="B172" s="963" t="s">
        <v>409</v>
      </c>
      <c r="C172" s="964"/>
      <c r="D172" s="965"/>
      <c r="E172" s="110">
        <v>0</v>
      </c>
      <c r="F172" s="894"/>
      <c r="G172" s="895"/>
    </row>
    <row r="173" spans="2:8" x14ac:dyDescent="0.3">
      <c r="B173" s="963" t="s">
        <v>410</v>
      </c>
      <c r="C173" s="964"/>
      <c r="D173" s="965"/>
      <c r="E173" s="110">
        <v>0</v>
      </c>
      <c r="F173" s="894"/>
      <c r="G173" s="895"/>
    </row>
    <row r="174" spans="2:8" x14ac:dyDescent="0.3">
      <c r="B174" s="963" t="s">
        <v>411</v>
      </c>
      <c r="C174" s="964"/>
      <c r="D174" s="965"/>
      <c r="E174" s="110">
        <f t="shared" ref="E174" si="6">D174*12</f>
        <v>0</v>
      </c>
      <c r="F174" s="894"/>
      <c r="G174" s="895"/>
    </row>
    <row r="175" spans="2:8" x14ac:dyDescent="0.3">
      <c r="B175" s="485"/>
      <c r="C175" s="486"/>
      <c r="D175" s="486"/>
      <c r="E175" s="487"/>
      <c r="F175" s="894"/>
      <c r="G175" s="895"/>
    </row>
    <row r="176" spans="2:8" ht="16.2" x14ac:dyDescent="0.3">
      <c r="B176" s="490" t="s">
        <v>412</v>
      </c>
      <c r="C176" s="491"/>
      <c r="D176" s="491"/>
      <c r="E176" s="492">
        <f>SUM(E170:E174)</f>
        <v>0</v>
      </c>
      <c r="F176" s="912"/>
      <c r="G176" s="913"/>
      <c r="H176" s="472" t="s">
        <v>413</v>
      </c>
    </row>
    <row r="177" spans="2:8" ht="16.2" customHeight="1" x14ac:dyDescent="0.3">
      <c r="B177" s="932"/>
      <c r="C177" s="932"/>
      <c r="D177" s="932"/>
      <c r="E177" s="932"/>
      <c r="F177" s="932"/>
      <c r="G177" s="932"/>
    </row>
    <row r="178" spans="2:8" x14ac:dyDescent="0.3">
      <c r="B178" s="877" t="s">
        <v>446</v>
      </c>
      <c r="C178" s="878"/>
      <c r="D178" s="878"/>
      <c r="E178" s="879"/>
      <c r="F178" s="882" t="s">
        <v>394</v>
      </c>
      <c r="G178" s="883"/>
    </row>
    <row r="179" spans="2:8" x14ac:dyDescent="0.3">
      <c r="B179" s="877" t="s">
        <v>445</v>
      </c>
      <c r="C179" s="878"/>
      <c r="D179" s="878"/>
      <c r="E179" s="878"/>
      <c r="F179" s="878"/>
      <c r="G179" s="879"/>
    </row>
    <row r="180" spans="2:8" x14ac:dyDescent="0.3">
      <c r="B180" s="810" t="s">
        <v>447</v>
      </c>
      <c r="C180" s="811"/>
      <c r="D180" s="812"/>
      <c r="E180" s="112">
        <v>0</v>
      </c>
      <c r="F180" s="892"/>
      <c r="G180" s="893"/>
    </row>
    <row r="181" spans="2:8" x14ac:dyDescent="0.3">
      <c r="B181" s="810" t="s">
        <v>447</v>
      </c>
      <c r="C181" s="811"/>
      <c r="D181" s="812"/>
      <c r="E181" s="110">
        <v>0</v>
      </c>
      <c r="F181" s="894"/>
      <c r="G181" s="895"/>
    </row>
    <row r="182" spans="2:8" x14ac:dyDescent="0.3">
      <c r="B182" s="810" t="s">
        <v>447</v>
      </c>
      <c r="C182" s="811"/>
      <c r="D182" s="812"/>
      <c r="E182" s="110">
        <v>0</v>
      </c>
      <c r="F182" s="894"/>
      <c r="G182" s="895"/>
    </row>
    <row r="183" spans="2:8" x14ac:dyDescent="0.3">
      <c r="B183" s="810" t="s">
        <v>447</v>
      </c>
      <c r="C183" s="811"/>
      <c r="D183" s="812"/>
      <c r="E183" s="110">
        <v>0</v>
      </c>
      <c r="F183" s="894"/>
      <c r="G183" s="895"/>
    </row>
    <row r="184" spans="2:8" x14ac:dyDescent="0.3">
      <c r="B184" s="789" t="s">
        <v>448</v>
      </c>
      <c r="C184" s="790"/>
      <c r="D184" s="791"/>
      <c r="E184" s="792">
        <f>SUM(E180:E183)</f>
        <v>0</v>
      </c>
      <c r="F184" s="912"/>
      <c r="G184" s="913"/>
    </row>
    <row r="185" spans="2:8" x14ac:dyDescent="0.3">
      <c r="B185" s="877" t="s">
        <v>449</v>
      </c>
      <c r="C185" s="878"/>
      <c r="D185" s="878"/>
      <c r="E185" s="878"/>
      <c r="F185" s="878"/>
      <c r="G185" s="879"/>
    </row>
    <row r="186" spans="2:8" x14ac:dyDescent="0.3">
      <c r="B186" s="810" t="s">
        <v>447</v>
      </c>
      <c r="C186" s="811"/>
      <c r="D186" s="812"/>
      <c r="E186" s="112">
        <v>0</v>
      </c>
      <c r="F186" s="892"/>
      <c r="G186" s="893"/>
    </row>
    <row r="187" spans="2:8" x14ac:dyDescent="0.3">
      <c r="B187" s="810" t="s">
        <v>447</v>
      </c>
      <c r="C187" s="811"/>
      <c r="D187" s="812"/>
      <c r="E187" s="110">
        <v>0</v>
      </c>
      <c r="F187" s="894"/>
      <c r="G187" s="895"/>
    </row>
    <row r="188" spans="2:8" x14ac:dyDescent="0.3">
      <c r="B188" s="810" t="s">
        <v>447</v>
      </c>
      <c r="C188" s="811"/>
      <c r="D188" s="812"/>
      <c r="E188" s="110">
        <v>0</v>
      </c>
      <c r="F188" s="894"/>
      <c r="G188" s="895"/>
    </row>
    <row r="189" spans="2:8" x14ac:dyDescent="0.3">
      <c r="B189" s="810" t="s">
        <v>447</v>
      </c>
      <c r="C189" s="811"/>
      <c r="D189" s="812"/>
      <c r="E189" s="110">
        <v>0</v>
      </c>
      <c r="F189" s="894"/>
      <c r="G189" s="895"/>
    </row>
    <row r="190" spans="2:8" x14ac:dyDescent="0.3">
      <c r="B190" s="793" t="s">
        <v>450</v>
      </c>
      <c r="C190" s="491"/>
      <c r="D190" s="491"/>
      <c r="E190" s="494">
        <f>SUM(E186:E189)</f>
        <v>0</v>
      </c>
      <c r="F190" s="912"/>
      <c r="G190" s="913"/>
    </row>
    <row r="191" spans="2:8" ht="16.2" x14ac:dyDescent="0.3">
      <c r="B191" s="534" t="s">
        <v>451</v>
      </c>
      <c r="C191" s="535"/>
      <c r="D191" s="535"/>
      <c r="E191" s="492">
        <f>E190+E184</f>
        <v>0</v>
      </c>
      <c r="F191" s="794"/>
      <c r="G191" s="795"/>
      <c r="H191" s="472" t="s">
        <v>413</v>
      </c>
    </row>
    <row r="192" spans="2:8" ht="16.2" x14ac:dyDescent="0.3">
      <c r="B192" s="513"/>
      <c r="C192" s="486"/>
      <c r="D192" s="486"/>
      <c r="E192" s="515"/>
      <c r="F192" s="788"/>
      <c r="G192" s="788"/>
    </row>
    <row r="193" spans="1:8" ht="21" x14ac:dyDescent="0.3">
      <c r="B193" s="900" t="s">
        <v>420</v>
      </c>
      <c r="C193" s="901"/>
      <c r="D193" s="901"/>
      <c r="E193" s="901"/>
      <c r="F193" s="901"/>
      <c r="G193" s="902"/>
    </row>
    <row r="194" spans="1:8" ht="16.2" customHeight="1" x14ac:dyDescent="0.3">
      <c r="A194" s="484"/>
      <c r="B194" s="932"/>
      <c r="C194" s="932"/>
      <c r="D194" s="932"/>
      <c r="E194" s="932"/>
      <c r="F194" s="932"/>
      <c r="G194" s="932"/>
    </row>
    <row r="195" spans="1:8" x14ac:dyDescent="0.3">
      <c r="B195" s="877" t="s">
        <v>416</v>
      </c>
      <c r="C195" s="878"/>
      <c r="D195" s="878"/>
      <c r="E195" s="879"/>
      <c r="F195" s="882" t="s">
        <v>370</v>
      </c>
      <c r="G195" s="883"/>
    </row>
    <row r="196" spans="1:8" x14ac:dyDescent="0.3">
      <c r="B196" s="504" t="s">
        <v>417</v>
      </c>
      <c r="C196" s="505"/>
      <c r="D196" s="506"/>
      <c r="E196" s="110">
        <v>0</v>
      </c>
      <c r="F196" s="875"/>
      <c r="G196" s="876"/>
    </row>
    <row r="197" spans="1:8" x14ac:dyDescent="0.3">
      <c r="B197" s="485"/>
      <c r="C197" s="486"/>
      <c r="D197" s="498"/>
      <c r="E197" s="507"/>
      <c r="F197" s="880"/>
      <c r="G197" s="881"/>
    </row>
    <row r="198" spans="1:8" x14ac:dyDescent="0.3">
      <c r="B198" s="888" t="s">
        <v>418</v>
      </c>
      <c r="C198" s="889"/>
      <c r="D198" s="508"/>
      <c r="E198" s="813">
        <f>E196*General!C9</f>
        <v>0</v>
      </c>
      <c r="F198" s="880"/>
      <c r="G198" s="881"/>
    </row>
    <row r="199" spans="1:8" x14ac:dyDescent="0.3">
      <c r="B199" s="485"/>
      <c r="C199" s="495"/>
      <c r="D199" s="508"/>
      <c r="E199" s="498"/>
      <c r="F199" s="880"/>
      <c r="G199" s="881"/>
    </row>
    <row r="200" spans="1:8" x14ac:dyDescent="0.3">
      <c r="B200" s="489" t="s">
        <v>379</v>
      </c>
      <c r="C200" s="106"/>
      <c r="D200" s="508"/>
      <c r="E200" s="110">
        <v>0</v>
      </c>
      <c r="F200" s="880"/>
      <c r="G200" s="881"/>
    </row>
    <row r="201" spans="1:8" x14ac:dyDescent="0.3">
      <c r="B201" s="489"/>
      <c r="C201" s="495"/>
      <c r="D201" s="508"/>
      <c r="E201" s="498"/>
      <c r="F201" s="880"/>
      <c r="G201" s="881"/>
    </row>
    <row r="202" spans="1:8" ht="16.2" x14ac:dyDescent="0.3">
      <c r="B202" s="537" t="s">
        <v>419</v>
      </c>
      <c r="C202" s="536"/>
      <c r="D202" s="509"/>
      <c r="E202" s="510">
        <f>SUM(E196:E201)</f>
        <v>0</v>
      </c>
      <c r="F202" s="910"/>
      <c r="G202" s="911"/>
      <c r="H202" s="472" t="s">
        <v>413</v>
      </c>
    </row>
    <row r="203" spans="1:8" ht="16.2" customHeight="1" x14ac:dyDescent="0.3">
      <c r="B203" s="932"/>
      <c r="C203" s="932"/>
      <c r="D203" s="932"/>
      <c r="E203" s="932"/>
      <c r="F203" s="932"/>
      <c r="G203" s="932"/>
    </row>
    <row r="204" spans="1:8" s="484" customFormat="1" x14ac:dyDescent="0.3">
      <c r="B204" s="877" t="s">
        <v>414</v>
      </c>
      <c r="C204" s="878"/>
      <c r="D204" s="878"/>
      <c r="E204" s="879"/>
      <c r="F204" s="882" t="s">
        <v>394</v>
      </c>
      <c r="G204" s="883"/>
    </row>
    <row r="205" spans="1:8" x14ac:dyDescent="0.3">
      <c r="B205" s="888" t="s">
        <v>415</v>
      </c>
      <c r="C205" s="889"/>
      <c r="D205" s="486"/>
      <c r="E205" s="493">
        <f>D122</f>
        <v>0</v>
      </c>
      <c r="F205" s="892"/>
      <c r="G205" s="893"/>
    </row>
    <row r="206" spans="1:8" x14ac:dyDescent="0.3">
      <c r="B206" s="485"/>
      <c r="C206" s="486"/>
      <c r="D206" s="486"/>
      <c r="E206" s="496"/>
      <c r="F206" s="894"/>
      <c r="G206" s="895"/>
    </row>
    <row r="207" spans="1:8" ht="35.1" customHeight="1" x14ac:dyDescent="0.3">
      <c r="B207" s="888" t="s">
        <v>397</v>
      </c>
      <c r="C207" s="889"/>
      <c r="D207" s="486"/>
      <c r="E207" s="814">
        <v>0</v>
      </c>
      <c r="F207" s="894"/>
      <c r="G207" s="895"/>
    </row>
    <row r="208" spans="1:8" x14ac:dyDescent="0.3">
      <c r="B208" s="485"/>
      <c r="C208" s="486"/>
      <c r="D208" s="486"/>
      <c r="E208" s="486"/>
      <c r="F208" s="894"/>
      <c r="G208" s="895"/>
    </row>
    <row r="209" spans="2:8" x14ac:dyDescent="0.3">
      <c r="B209" s="485" t="s">
        <v>295</v>
      </c>
      <c r="C209" s="486"/>
      <c r="D209" s="486"/>
      <c r="E209" s="494">
        <f>E207+E205</f>
        <v>0</v>
      </c>
      <c r="F209" s="894"/>
      <c r="G209" s="895"/>
    </row>
    <row r="210" spans="2:8" x14ac:dyDescent="0.3">
      <c r="B210" s="485"/>
      <c r="C210" s="486"/>
      <c r="D210" s="486"/>
      <c r="E210" s="486"/>
      <c r="F210" s="894"/>
      <c r="G210" s="895"/>
    </row>
    <row r="211" spans="2:8" ht="16.2" x14ac:dyDescent="0.3">
      <c r="B211" s="489" t="s">
        <v>296</v>
      </c>
      <c r="C211" s="486"/>
      <c r="D211" s="486"/>
      <c r="E211" s="492">
        <f>E209*General!E20</f>
        <v>0</v>
      </c>
      <c r="F211" s="894"/>
      <c r="G211" s="895"/>
      <c r="H211" s="472" t="s">
        <v>413</v>
      </c>
    </row>
    <row r="212" spans="2:8" x14ac:dyDescent="0.3">
      <c r="B212" s="485"/>
      <c r="C212" s="486"/>
      <c r="D212" s="486"/>
      <c r="E212" s="516"/>
      <c r="F212" s="894"/>
      <c r="G212" s="895"/>
    </row>
    <row r="213" spans="2:8" ht="16.2" x14ac:dyDescent="0.3">
      <c r="B213" s="537" t="s">
        <v>297</v>
      </c>
      <c r="C213" s="491"/>
      <c r="D213" s="491"/>
      <c r="E213" s="492">
        <f>E209*General!E22</f>
        <v>0</v>
      </c>
      <c r="F213" s="912"/>
      <c r="G213" s="913"/>
      <c r="H213" s="472" t="s">
        <v>413</v>
      </c>
    </row>
    <row r="214" spans="2:8" x14ac:dyDescent="0.3">
      <c r="B214" s="885"/>
      <c r="C214" s="885"/>
      <c r="D214" s="885"/>
      <c r="E214" s="885"/>
      <c r="F214" s="885"/>
      <c r="G214" s="885"/>
    </row>
    <row r="215" spans="2:8" x14ac:dyDescent="0.3">
      <c r="B215" s="877" t="s">
        <v>183</v>
      </c>
      <c r="C215" s="878"/>
      <c r="D215" s="878"/>
      <c r="E215" s="879"/>
      <c r="F215" s="882" t="s">
        <v>394</v>
      </c>
      <c r="G215" s="883"/>
    </row>
    <row r="216" spans="2:8" x14ac:dyDescent="0.3">
      <c r="B216" s="485" t="s">
        <v>298</v>
      </c>
      <c r="C216" s="486"/>
      <c r="D216" s="486"/>
      <c r="E216" s="109">
        <v>0</v>
      </c>
      <c r="F216" s="892"/>
      <c r="G216" s="893"/>
    </row>
    <row r="217" spans="2:8" x14ac:dyDescent="0.3">
      <c r="B217" s="485"/>
      <c r="C217" s="486"/>
      <c r="D217" s="486"/>
      <c r="E217" s="487"/>
      <c r="F217" s="894"/>
      <c r="G217" s="895"/>
    </row>
    <row r="218" spans="2:8" x14ac:dyDescent="0.3">
      <c r="B218" s="485" t="s">
        <v>299</v>
      </c>
      <c r="C218" s="486"/>
      <c r="D218" s="486"/>
      <c r="E218" s="512">
        <f>D9*General!E24</f>
        <v>0</v>
      </c>
      <c r="F218" s="894"/>
      <c r="G218" s="895"/>
    </row>
    <row r="219" spans="2:8" x14ac:dyDescent="0.3">
      <c r="B219" s="485"/>
      <c r="C219" s="486"/>
      <c r="D219" s="486"/>
      <c r="E219" s="487"/>
      <c r="F219" s="894"/>
      <c r="G219" s="895"/>
    </row>
    <row r="220" spans="2:8" ht="16.2" x14ac:dyDescent="0.3">
      <c r="B220" s="485" t="s">
        <v>300</v>
      </c>
      <c r="C220" s="486"/>
      <c r="D220" s="486"/>
      <c r="E220" s="796">
        <f>MIN(E216,E218)</f>
        <v>0</v>
      </c>
      <c r="F220" s="894"/>
      <c r="G220" s="895"/>
    </row>
    <row r="221" spans="2:8" x14ac:dyDescent="0.3">
      <c r="B221" s="485"/>
      <c r="C221" s="486"/>
      <c r="D221" s="486"/>
      <c r="E221" s="487"/>
      <c r="F221" s="894"/>
      <c r="G221" s="895"/>
    </row>
    <row r="222" spans="2:8" ht="16.2" x14ac:dyDescent="0.3">
      <c r="B222" s="490" t="s">
        <v>301</v>
      </c>
      <c r="C222" s="491"/>
      <c r="D222" s="491"/>
      <c r="E222" s="492">
        <f>E220</f>
        <v>0</v>
      </c>
      <c r="F222" s="918"/>
      <c r="G222" s="919"/>
      <c r="H222" s="472" t="s">
        <v>413</v>
      </c>
    </row>
    <row r="223" spans="2:8" x14ac:dyDescent="0.3">
      <c r="B223" s="885"/>
      <c r="C223" s="885"/>
      <c r="D223" s="885"/>
      <c r="E223" s="885"/>
      <c r="F223" s="885"/>
      <c r="G223" s="885"/>
    </row>
    <row r="224" spans="2:8" x14ac:dyDescent="0.3">
      <c r="B224" s="877" t="s">
        <v>263</v>
      </c>
      <c r="C224" s="878"/>
      <c r="D224" s="878"/>
      <c r="E224" s="879"/>
      <c r="F224" s="882" t="s">
        <v>394</v>
      </c>
      <c r="G224" s="883"/>
    </row>
    <row r="225" spans="2:8" x14ac:dyDescent="0.3">
      <c r="B225" s="485" t="s">
        <v>327</v>
      </c>
      <c r="C225" s="486"/>
      <c r="D225" s="110">
        <v>0</v>
      </c>
      <c r="E225" s="494">
        <f>D225*12</f>
        <v>0</v>
      </c>
      <c r="F225" s="892"/>
      <c r="G225" s="893"/>
    </row>
    <row r="226" spans="2:8" x14ac:dyDescent="0.3">
      <c r="B226" s="485" t="s">
        <v>264</v>
      </c>
      <c r="C226" s="486"/>
      <c r="D226" s="487"/>
      <c r="E226" s="109">
        <v>0</v>
      </c>
      <c r="F226" s="894"/>
      <c r="G226" s="895"/>
    </row>
    <row r="227" spans="2:8" x14ac:dyDescent="0.3">
      <c r="B227" s="485" t="s">
        <v>198</v>
      </c>
      <c r="C227" s="106" t="s">
        <v>265</v>
      </c>
      <c r="D227" s="487"/>
      <c r="E227" s="109">
        <v>0</v>
      </c>
      <c r="F227" s="894"/>
      <c r="G227" s="895"/>
    </row>
    <row r="228" spans="2:8" x14ac:dyDescent="0.3">
      <c r="B228" s="485"/>
      <c r="C228" s="106" t="s">
        <v>265</v>
      </c>
      <c r="D228" s="487"/>
      <c r="E228" s="109">
        <v>0</v>
      </c>
      <c r="F228" s="894"/>
      <c r="G228" s="895"/>
    </row>
    <row r="229" spans="2:8" x14ac:dyDescent="0.3">
      <c r="B229" s="485"/>
      <c r="C229" s="106" t="s">
        <v>265</v>
      </c>
      <c r="D229" s="487"/>
      <c r="E229" s="109">
        <v>0</v>
      </c>
      <c r="F229" s="894"/>
      <c r="G229" s="895"/>
    </row>
    <row r="230" spans="2:8" x14ac:dyDescent="0.3">
      <c r="B230" s="485"/>
      <c r="C230" s="486"/>
      <c r="D230" s="487"/>
      <c r="E230" s="487"/>
      <c r="F230" s="894"/>
      <c r="G230" s="895"/>
    </row>
    <row r="231" spans="2:8" x14ac:dyDescent="0.3">
      <c r="B231" s="517" t="s">
        <v>257</v>
      </c>
      <c r="C231" s="106"/>
      <c r="D231" s="487"/>
      <c r="E231" s="109">
        <v>0</v>
      </c>
      <c r="F231" s="894"/>
      <c r="G231" s="895"/>
    </row>
    <row r="232" spans="2:8" x14ac:dyDescent="0.3">
      <c r="B232" s="485"/>
      <c r="C232" s="486"/>
      <c r="D232" s="487"/>
      <c r="E232" s="487"/>
      <c r="F232" s="904"/>
      <c r="G232" s="905"/>
    </row>
    <row r="233" spans="2:8" ht="16.2" x14ac:dyDescent="0.3">
      <c r="B233" s="490" t="s">
        <v>266</v>
      </c>
      <c r="C233" s="491"/>
      <c r="D233" s="518"/>
      <c r="E233" s="492">
        <f>SUM(E224:E231)</f>
        <v>0</v>
      </c>
      <c r="F233" s="906"/>
      <c r="G233" s="907"/>
      <c r="H233" s="472" t="s">
        <v>413</v>
      </c>
    </row>
    <row r="234" spans="2:8" x14ac:dyDescent="0.3">
      <c r="B234" s="909"/>
      <c r="C234" s="909"/>
      <c r="D234" s="909"/>
      <c r="E234" s="909"/>
      <c r="F234" s="909"/>
      <c r="G234" s="909"/>
    </row>
    <row r="235" spans="2:8" x14ac:dyDescent="0.3">
      <c r="B235" s="877" t="s">
        <v>189</v>
      </c>
      <c r="C235" s="878"/>
      <c r="D235" s="878"/>
      <c r="E235" s="879"/>
      <c r="F235" s="882" t="s">
        <v>394</v>
      </c>
      <c r="G235" s="883"/>
    </row>
    <row r="236" spans="2:8" x14ac:dyDescent="0.3">
      <c r="B236" s="908" t="s">
        <v>422</v>
      </c>
      <c r="C236" s="908"/>
      <c r="D236" s="908"/>
      <c r="E236" s="908"/>
      <c r="F236" s="908"/>
      <c r="G236" s="908"/>
    </row>
    <row r="237" spans="2:8" x14ac:dyDescent="0.3">
      <c r="B237" s="485" t="s">
        <v>302</v>
      </c>
      <c r="C237" s="486"/>
      <c r="D237" s="110">
        <v>0</v>
      </c>
      <c r="E237" s="494">
        <f t="shared" ref="E237:E248" si="7">D237*12</f>
        <v>0</v>
      </c>
      <c r="F237" s="892"/>
      <c r="G237" s="893"/>
    </row>
    <row r="238" spans="2:8" x14ac:dyDescent="0.3">
      <c r="B238" s="485" t="s">
        <v>303</v>
      </c>
      <c r="C238" s="486"/>
      <c r="D238" s="110">
        <v>0</v>
      </c>
      <c r="E238" s="494">
        <f t="shared" si="7"/>
        <v>0</v>
      </c>
      <c r="F238" s="894"/>
      <c r="G238" s="895"/>
    </row>
    <row r="239" spans="2:8" x14ac:dyDescent="0.3">
      <c r="B239" s="485" t="s">
        <v>304</v>
      </c>
      <c r="C239" s="486"/>
      <c r="D239" s="110">
        <v>0</v>
      </c>
      <c r="E239" s="494">
        <f t="shared" si="7"/>
        <v>0</v>
      </c>
      <c r="F239" s="894"/>
      <c r="G239" s="895"/>
    </row>
    <row r="240" spans="2:8" x14ac:dyDescent="0.3">
      <c r="B240" s="485" t="s">
        <v>305</v>
      </c>
      <c r="C240" s="486"/>
      <c r="D240" s="110">
        <v>0</v>
      </c>
      <c r="E240" s="494">
        <f t="shared" si="7"/>
        <v>0</v>
      </c>
      <c r="F240" s="894"/>
      <c r="G240" s="895"/>
    </row>
    <row r="241" spans="2:7" x14ac:dyDescent="0.3">
      <c r="B241" s="485" t="s">
        <v>306</v>
      </c>
      <c r="C241" s="486"/>
      <c r="D241" s="110">
        <v>0</v>
      </c>
      <c r="E241" s="494">
        <f t="shared" si="7"/>
        <v>0</v>
      </c>
      <c r="F241" s="894"/>
      <c r="G241" s="895"/>
    </row>
    <row r="242" spans="2:7" x14ac:dyDescent="0.3">
      <c r="B242" s="485" t="s">
        <v>307</v>
      </c>
      <c r="C242" s="486"/>
      <c r="D242" s="110">
        <v>0</v>
      </c>
      <c r="E242" s="494">
        <f t="shared" si="7"/>
        <v>0</v>
      </c>
      <c r="F242" s="894"/>
      <c r="G242" s="895"/>
    </row>
    <row r="243" spans="2:7" x14ac:dyDescent="0.3">
      <c r="B243" s="485" t="s">
        <v>308</v>
      </c>
      <c r="C243" s="486"/>
      <c r="D243" s="110">
        <v>0</v>
      </c>
      <c r="E243" s="494">
        <f t="shared" si="7"/>
        <v>0</v>
      </c>
      <c r="F243" s="894"/>
      <c r="G243" s="895"/>
    </row>
    <row r="244" spans="2:7" x14ac:dyDescent="0.3">
      <c r="B244" s="485" t="s">
        <v>559</v>
      </c>
      <c r="C244" s="486"/>
      <c r="D244" s="110">
        <v>0</v>
      </c>
      <c r="E244" s="494">
        <f t="shared" si="7"/>
        <v>0</v>
      </c>
      <c r="F244" s="894"/>
      <c r="G244" s="895"/>
    </row>
    <row r="245" spans="2:7" x14ac:dyDescent="0.3">
      <c r="B245" s="485" t="s">
        <v>309</v>
      </c>
      <c r="C245" s="486"/>
      <c r="D245" s="110">
        <v>0</v>
      </c>
      <c r="E245" s="494">
        <f t="shared" si="7"/>
        <v>0</v>
      </c>
      <c r="F245" s="894"/>
      <c r="G245" s="895"/>
    </row>
    <row r="246" spans="2:7" x14ac:dyDescent="0.3">
      <c r="B246" s="485" t="s">
        <v>310</v>
      </c>
      <c r="C246" s="106" t="s">
        <v>270</v>
      </c>
      <c r="D246" s="110">
        <v>0</v>
      </c>
      <c r="E246" s="494">
        <f t="shared" si="7"/>
        <v>0</v>
      </c>
      <c r="F246" s="894"/>
      <c r="G246" s="895"/>
    </row>
    <row r="247" spans="2:7" x14ac:dyDescent="0.3">
      <c r="B247" s="485" t="s">
        <v>310</v>
      </c>
      <c r="C247" s="106" t="s">
        <v>271</v>
      </c>
      <c r="D247" s="110">
        <v>0</v>
      </c>
      <c r="E247" s="494">
        <f t="shared" si="7"/>
        <v>0</v>
      </c>
      <c r="F247" s="894"/>
      <c r="G247" s="895"/>
    </row>
    <row r="248" spans="2:7" x14ac:dyDescent="0.3">
      <c r="B248" s="485" t="s">
        <v>310</v>
      </c>
      <c r="C248" s="106" t="s">
        <v>272</v>
      </c>
      <c r="D248" s="110">
        <v>0</v>
      </c>
      <c r="E248" s="494">
        <f t="shared" si="7"/>
        <v>0</v>
      </c>
      <c r="F248" s="894"/>
      <c r="G248" s="895"/>
    </row>
    <row r="249" spans="2:7" x14ac:dyDescent="0.3">
      <c r="B249" s="485" t="s">
        <v>421</v>
      </c>
      <c r="C249" s="495"/>
      <c r="D249" s="498"/>
      <c r="E249" s="494">
        <f>SUM(E241:E248)</f>
        <v>0</v>
      </c>
      <c r="F249" s="894"/>
      <c r="G249" s="895"/>
    </row>
    <row r="250" spans="2:7" x14ac:dyDescent="0.3">
      <c r="B250" s="485"/>
      <c r="C250" s="495"/>
      <c r="D250" s="498"/>
      <c r="E250" s="487"/>
      <c r="F250" s="486"/>
      <c r="G250" s="519"/>
    </row>
    <row r="251" spans="2:7" x14ac:dyDescent="0.3">
      <c r="B251" s="908" t="s">
        <v>424</v>
      </c>
      <c r="C251" s="908"/>
      <c r="D251" s="908"/>
      <c r="E251" s="908"/>
      <c r="F251" s="908"/>
      <c r="G251" s="908"/>
    </row>
    <row r="252" spans="2:7" x14ac:dyDescent="0.3">
      <c r="B252" s="520" t="s">
        <v>556</v>
      </c>
      <c r="C252" s="486"/>
      <c r="D252" s="487"/>
      <c r="E252" s="110">
        <v>0</v>
      </c>
      <c r="F252" s="892"/>
      <c r="G252" s="893"/>
    </row>
    <row r="253" spans="2:7" x14ac:dyDescent="0.3">
      <c r="B253" s="485" t="s">
        <v>273</v>
      </c>
      <c r="C253" s="486"/>
      <c r="D253" s="487"/>
      <c r="E253" s="110">
        <v>0</v>
      </c>
      <c r="F253" s="894"/>
      <c r="G253" s="895"/>
    </row>
    <row r="254" spans="2:7" x14ac:dyDescent="0.3">
      <c r="B254" s="485" t="s">
        <v>423</v>
      </c>
      <c r="C254" s="106" t="s">
        <v>270</v>
      </c>
      <c r="D254" s="487"/>
      <c r="E254" s="110">
        <v>0</v>
      </c>
      <c r="F254" s="894"/>
      <c r="G254" s="895"/>
    </row>
    <row r="255" spans="2:7" x14ac:dyDescent="0.3">
      <c r="B255" s="485" t="s">
        <v>423</v>
      </c>
      <c r="C255" s="106" t="s">
        <v>271</v>
      </c>
      <c r="D255" s="487"/>
      <c r="E255" s="110">
        <v>0</v>
      </c>
      <c r="F255" s="894"/>
      <c r="G255" s="895"/>
    </row>
    <row r="256" spans="2:7" x14ac:dyDescent="0.3">
      <c r="B256" s="485" t="s">
        <v>423</v>
      </c>
      <c r="C256" s="106" t="s">
        <v>272</v>
      </c>
      <c r="D256" s="487"/>
      <c r="E256" s="110">
        <v>0</v>
      </c>
      <c r="F256" s="894"/>
      <c r="G256" s="895"/>
    </row>
    <row r="257" spans="2:8" x14ac:dyDescent="0.3">
      <c r="B257" s="501" t="s">
        <v>425</v>
      </c>
      <c r="C257" s="495"/>
      <c r="D257" s="487"/>
      <c r="E257" s="494">
        <f>SUM(E252:E256)</f>
        <v>0</v>
      </c>
      <c r="F257" s="894"/>
      <c r="G257" s="895"/>
    </row>
    <row r="258" spans="2:8" x14ac:dyDescent="0.3">
      <c r="B258" s="485"/>
      <c r="C258" s="486"/>
      <c r="D258" s="486"/>
      <c r="E258" s="797"/>
      <c r="F258" s="486"/>
      <c r="G258" s="519"/>
    </row>
    <row r="259" spans="2:8" x14ac:dyDescent="0.3">
      <c r="B259" s="908" t="s">
        <v>274</v>
      </c>
      <c r="C259" s="908"/>
      <c r="D259" s="908"/>
      <c r="E259" s="908"/>
      <c r="F259" s="908"/>
      <c r="G259" s="908"/>
    </row>
    <row r="260" spans="2:8" x14ac:dyDescent="0.3">
      <c r="B260" s="485" t="s">
        <v>275</v>
      </c>
      <c r="C260" s="116"/>
      <c r="D260" s="486"/>
      <c r="E260" s="112">
        <v>0</v>
      </c>
      <c r="F260" s="892"/>
      <c r="G260" s="893"/>
    </row>
    <row r="261" spans="2:8" x14ac:dyDescent="0.3">
      <c r="B261" s="485" t="s">
        <v>277</v>
      </c>
      <c r="C261" s="106"/>
      <c r="D261" s="486"/>
      <c r="E261" s="110">
        <v>0</v>
      </c>
      <c r="F261" s="894"/>
      <c r="G261" s="895"/>
    </row>
    <row r="262" spans="2:8" x14ac:dyDescent="0.3">
      <c r="B262" s="485" t="s">
        <v>279</v>
      </c>
      <c r="C262" s="106"/>
      <c r="D262" s="486"/>
      <c r="E262" s="110">
        <v>0</v>
      </c>
      <c r="F262" s="894"/>
      <c r="G262" s="895"/>
    </row>
    <row r="263" spans="2:8" x14ac:dyDescent="0.3">
      <c r="B263" s="485" t="s">
        <v>280</v>
      </c>
      <c r="C263" s="106"/>
      <c r="D263" s="486"/>
      <c r="E263" s="110">
        <v>0</v>
      </c>
      <c r="F263" s="894"/>
      <c r="G263" s="895"/>
    </row>
    <row r="264" spans="2:8" x14ac:dyDescent="0.3">
      <c r="B264" s="485" t="s">
        <v>281</v>
      </c>
      <c r="C264" s="106"/>
      <c r="D264" s="486"/>
      <c r="E264" s="110">
        <v>0</v>
      </c>
      <c r="F264" s="894"/>
      <c r="G264" s="895"/>
    </row>
    <row r="265" spans="2:8" x14ac:dyDescent="0.3">
      <c r="B265" s="485" t="s">
        <v>282</v>
      </c>
      <c r="C265" s="106"/>
      <c r="D265" s="486"/>
      <c r="E265" s="107">
        <v>0</v>
      </c>
      <c r="F265" s="894"/>
      <c r="G265" s="895"/>
    </row>
    <row r="266" spans="2:8" x14ac:dyDescent="0.3">
      <c r="B266" s="485" t="s">
        <v>311</v>
      </c>
      <c r="C266" s="495"/>
      <c r="D266" s="486"/>
      <c r="E266" s="494">
        <f>SUM(E260:E265)</f>
        <v>0</v>
      </c>
      <c r="F266" s="894"/>
      <c r="G266" s="895"/>
    </row>
    <row r="267" spans="2:8" x14ac:dyDescent="0.3">
      <c r="B267" s="485"/>
      <c r="C267" s="486"/>
      <c r="D267" s="486"/>
      <c r="E267" s="797"/>
      <c r="F267" s="903"/>
      <c r="G267" s="895"/>
    </row>
    <row r="268" spans="2:8" ht="16.2" x14ac:dyDescent="0.3">
      <c r="B268" s="490" t="s">
        <v>283</v>
      </c>
      <c r="C268" s="491"/>
      <c r="D268" s="491"/>
      <c r="E268" s="510">
        <f>E266+E257+E249</f>
        <v>0</v>
      </c>
      <c r="F268" s="491"/>
      <c r="G268" s="798"/>
      <c r="H268" s="472" t="s">
        <v>413</v>
      </c>
    </row>
    <row r="269" spans="2:8" x14ac:dyDescent="0.3">
      <c r="B269" s="514"/>
      <c r="C269" s="486"/>
      <c r="D269" s="487"/>
      <c r="E269" s="487"/>
      <c r="F269" s="763"/>
      <c r="G269" s="763"/>
    </row>
    <row r="270" spans="2:8" x14ac:dyDescent="0.3">
      <c r="B270" s="877" t="s">
        <v>426</v>
      </c>
      <c r="C270" s="878"/>
      <c r="D270" s="878"/>
      <c r="E270" s="879"/>
      <c r="F270" s="882" t="s">
        <v>394</v>
      </c>
      <c r="G270" s="883"/>
    </row>
    <row r="271" spans="2:8" x14ac:dyDescent="0.3">
      <c r="B271" s="485" t="s">
        <v>428</v>
      </c>
      <c r="C271" s="103"/>
      <c r="D271" s="110">
        <v>0</v>
      </c>
      <c r="E271" s="494">
        <f>D271*12</f>
        <v>0</v>
      </c>
      <c r="F271" s="934"/>
      <c r="G271" s="893"/>
    </row>
    <row r="272" spans="2:8" x14ac:dyDescent="0.3">
      <c r="B272" s="485" t="s">
        <v>198</v>
      </c>
      <c r="C272" s="106" t="s">
        <v>265</v>
      </c>
      <c r="D272" s="487"/>
      <c r="E272" s="110">
        <v>0</v>
      </c>
      <c r="F272" s="894"/>
      <c r="G272" s="895"/>
    </row>
    <row r="273" spans="2:8" x14ac:dyDescent="0.3">
      <c r="B273" s="485"/>
      <c r="C273" s="106" t="s">
        <v>265</v>
      </c>
      <c r="D273" s="487"/>
      <c r="E273" s="110">
        <v>0</v>
      </c>
      <c r="F273" s="894"/>
      <c r="G273" s="895"/>
    </row>
    <row r="274" spans="2:8" x14ac:dyDescent="0.3">
      <c r="B274" s="485"/>
      <c r="C274" s="106" t="s">
        <v>265</v>
      </c>
      <c r="D274" s="487"/>
      <c r="E274" s="110">
        <v>0</v>
      </c>
      <c r="F274" s="894"/>
      <c r="G274" s="895"/>
    </row>
    <row r="275" spans="2:8" x14ac:dyDescent="0.3">
      <c r="B275" s="485"/>
      <c r="C275" s="486"/>
      <c r="D275" s="487"/>
      <c r="E275" s="487"/>
      <c r="F275" s="894"/>
      <c r="G275" s="895"/>
    </row>
    <row r="276" spans="2:8" x14ac:dyDescent="0.3">
      <c r="B276" s="489" t="s">
        <v>379</v>
      </c>
      <c r="C276" s="106"/>
      <c r="D276" s="487"/>
      <c r="E276" s="110">
        <v>0</v>
      </c>
      <c r="F276" s="894"/>
      <c r="G276" s="895"/>
    </row>
    <row r="277" spans="2:8" x14ac:dyDescent="0.3">
      <c r="B277" s="485"/>
      <c r="C277" s="486"/>
      <c r="D277" s="487"/>
      <c r="E277" s="487"/>
      <c r="F277" s="894"/>
      <c r="G277" s="895"/>
    </row>
    <row r="278" spans="2:8" ht="16.2" x14ac:dyDescent="0.3">
      <c r="B278" s="490" t="s">
        <v>427</v>
      </c>
      <c r="C278" s="491"/>
      <c r="D278" s="518"/>
      <c r="E278" s="510">
        <f>SUM(E270:E276)</f>
        <v>0</v>
      </c>
      <c r="F278" s="799"/>
      <c r="G278" s="798"/>
      <c r="H278" s="472" t="s">
        <v>413</v>
      </c>
    </row>
    <row r="279" spans="2:8" x14ac:dyDescent="0.3">
      <c r="B279" s="909"/>
      <c r="C279" s="909"/>
      <c r="D279" s="909"/>
      <c r="E279" s="909"/>
      <c r="F279" s="909"/>
      <c r="G279" s="909"/>
    </row>
    <row r="280" spans="2:8" x14ac:dyDescent="0.3">
      <c r="B280" s="877" t="s">
        <v>47</v>
      </c>
      <c r="C280" s="878"/>
      <c r="D280" s="878"/>
      <c r="E280" s="879"/>
      <c r="F280" s="882" t="s">
        <v>394</v>
      </c>
      <c r="G280" s="883"/>
    </row>
    <row r="281" spans="2:8" x14ac:dyDescent="0.3">
      <c r="B281" s="485" t="s">
        <v>318</v>
      </c>
      <c r="C281" s="486"/>
      <c r="D281" s="110">
        <v>0</v>
      </c>
      <c r="E281" s="494">
        <f>D281*12</f>
        <v>0</v>
      </c>
      <c r="F281" s="935" t="s">
        <v>662</v>
      </c>
      <c r="G281" s="936"/>
    </row>
    <row r="282" spans="2:8" x14ac:dyDescent="0.3">
      <c r="B282" s="485"/>
      <c r="C282" s="486"/>
      <c r="D282" s="498"/>
      <c r="E282" s="487"/>
      <c r="F282" s="486"/>
      <c r="G282" s="519"/>
    </row>
    <row r="283" spans="2:8" x14ac:dyDescent="0.3">
      <c r="B283" s="908" t="s">
        <v>284</v>
      </c>
      <c r="C283" s="908"/>
      <c r="D283" s="908"/>
      <c r="E283" s="908"/>
      <c r="F283" s="908"/>
      <c r="G283" s="908"/>
    </row>
    <row r="284" spans="2:8" x14ac:dyDescent="0.3">
      <c r="B284" s="485" t="s">
        <v>312</v>
      </c>
      <c r="C284" s="106"/>
      <c r="D284" s="521"/>
      <c r="E284" s="110">
        <v>0</v>
      </c>
      <c r="F284" s="892" t="s">
        <v>664</v>
      </c>
      <c r="G284" s="893"/>
    </row>
    <row r="285" spans="2:8" x14ac:dyDescent="0.3">
      <c r="B285" s="485" t="s">
        <v>313</v>
      </c>
      <c r="C285" s="106"/>
      <c r="D285" s="521"/>
      <c r="E285" s="110">
        <v>0</v>
      </c>
      <c r="F285" s="894" t="s">
        <v>663</v>
      </c>
      <c r="G285" s="895"/>
    </row>
    <row r="286" spans="2:8" x14ac:dyDescent="0.3">
      <c r="B286" s="485" t="s">
        <v>314</v>
      </c>
      <c r="C286" s="106"/>
      <c r="D286" s="521"/>
      <c r="E286" s="110">
        <v>0</v>
      </c>
      <c r="F286" s="894"/>
      <c r="G286" s="895"/>
    </row>
    <row r="287" spans="2:8" x14ac:dyDescent="0.3">
      <c r="B287" s="485" t="s">
        <v>315</v>
      </c>
      <c r="C287" s="106"/>
      <c r="D287" s="521"/>
      <c r="E287" s="117">
        <v>0</v>
      </c>
      <c r="F287" s="894"/>
      <c r="G287" s="895"/>
    </row>
    <row r="288" spans="2:8" x14ac:dyDescent="0.3">
      <c r="B288" s="485" t="s">
        <v>316</v>
      </c>
      <c r="C288" s="106"/>
      <c r="D288" s="521"/>
      <c r="E288" s="110">
        <v>0</v>
      </c>
      <c r="F288" s="894"/>
      <c r="G288" s="895"/>
    </row>
    <row r="289" spans="2:8" x14ac:dyDescent="0.3">
      <c r="B289" s="485" t="s">
        <v>317</v>
      </c>
      <c r="C289" s="106"/>
      <c r="D289" s="521"/>
      <c r="E289" s="110">
        <v>0</v>
      </c>
      <c r="F289" s="894"/>
      <c r="G289" s="895"/>
    </row>
    <row r="290" spans="2:8" x14ac:dyDescent="0.3">
      <c r="B290" s="485" t="s">
        <v>319</v>
      </c>
      <c r="C290" s="106"/>
      <c r="D290" s="521"/>
      <c r="E290" s="110">
        <v>0</v>
      </c>
      <c r="F290" s="894"/>
      <c r="G290" s="895"/>
    </row>
    <row r="291" spans="2:8" x14ac:dyDescent="0.3">
      <c r="B291" s="485" t="s">
        <v>430</v>
      </c>
      <c r="C291" s="106"/>
      <c r="D291" s="521"/>
      <c r="E291" s="110">
        <v>0</v>
      </c>
      <c r="F291" s="894"/>
      <c r="G291" s="895"/>
    </row>
    <row r="292" spans="2:8" x14ac:dyDescent="0.3">
      <c r="B292" s="485" t="s">
        <v>431</v>
      </c>
      <c r="C292" s="106"/>
      <c r="D292" s="521"/>
      <c r="E292" s="107">
        <v>0</v>
      </c>
      <c r="F292" s="894"/>
      <c r="G292" s="895"/>
    </row>
    <row r="293" spans="2:8" x14ac:dyDescent="0.3">
      <c r="B293" s="485"/>
      <c r="C293" s="486"/>
      <c r="D293" s="521"/>
      <c r="E293" s="797"/>
      <c r="F293" s="894"/>
      <c r="G293" s="895"/>
    </row>
    <row r="294" spans="2:8" ht="16.2" x14ac:dyDescent="0.3">
      <c r="B294" s="490" t="s">
        <v>286</v>
      </c>
      <c r="C294" s="491"/>
      <c r="D294" s="523"/>
      <c r="E294" s="510">
        <f>SUM(E281:E292)</f>
        <v>0</v>
      </c>
      <c r="F294" s="491"/>
      <c r="G294" s="798"/>
      <c r="H294" s="472" t="s">
        <v>413</v>
      </c>
    </row>
    <row r="295" spans="2:8" x14ac:dyDescent="0.3">
      <c r="B295" s="909"/>
      <c r="C295" s="909"/>
      <c r="D295" s="909"/>
      <c r="E295" s="909"/>
      <c r="F295" s="909"/>
      <c r="G295" s="909"/>
    </row>
    <row r="296" spans="2:8" x14ac:dyDescent="0.3">
      <c r="B296" s="877" t="s">
        <v>498</v>
      </c>
      <c r="C296" s="878"/>
      <c r="D296" s="878"/>
      <c r="E296" s="879"/>
      <c r="F296" s="882" t="s">
        <v>394</v>
      </c>
      <c r="G296" s="883"/>
    </row>
    <row r="297" spans="2:8" s="528" customFormat="1" x14ac:dyDescent="0.3">
      <c r="B297" s="524" t="s">
        <v>43</v>
      </c>
      <c r="C297" s="525"/>
      <c r="D297" s="526"/>
      <c r="E297" s="527"/>
      <c r="F297" s="937"/>
      <c r="G297" s="938"/>
    </row>
    <row r="298" spans="2:8" x14ac:dyDescent="0.3">
      <c r="B298" s="485" t="s">
        <v>499</v>
      </c>
      <c r="C298" s="486"/>
      <c r="D298" s="110">
        <v>0</v>
      </c>
      <c r="E298" s="494">
        <f>D298*12</f>
        <v>0</v>
      </c>
      <c r="F298" s="894"/>
      <c r="G298" s="895"/>
    </row>
    <row r="299" spans="2:8" x14ac:dyDescent="0.3">
      <c r="B299" s="485" t="s">
        <v>267</v>
      </c>
      <c r="C299" s="486"/>
      <c r="D299" s="487"/>
      <c r="E299" s="110">
        <v>0</v>
      </c>
      <c r="F299" s="894"/>
      <c r="G299" s="895"/>
    </row>
    <row r="300" spans="2:8" x14ac:dyDescent="0.3">
      <c r="B300" s="485" t="s">
        <v>268</v>
      </c>
      <c r="C300" s="486"/>
      <c r="D300" s="487"/>
      <c r="E300" s="110">
        <v>0</v>
      </c>
      <c r="F300" s="894"/>
      <c r="G300" s="895"/>
    </row>
    <row r="301" spans="2:8" x14ac:dyDescent="0.3">
      <c r="B301" s="485" t="s">
        <v>497</v>
      </c>
      <c r="C301" s="486"/>
      <c r="D301" s="487"/>
      <c r="E301" s="110">
        <v>0</v>
      </c>
      <c r="F301" s="894"/>
      <c r="G301" s="895"/>
    </row>
    <row r="302" spans="2:8" x14ac:dyDescent="0.3">
      <c r="B302" s="485" t="s">
        <v>198</v>
      </c>
      <c r="C302" s="106" t="s">
        <v>265</v>
      </c>
      <c r="D302" s="487"/>
      <c r="E302" s="110">
        <v>0</v>
      </c>
      <c r="F302" s="894"/>
      <c r="G302" s="895"/>
    </row>
    <row r="303" spans="2:8" x14ac:dyDescent="0.3">
      <c r="B303" s="485"/>
      <c r="C303" s="106" t="s">
        <v>265</v>
      </c>
      <c r="D303" s="487"/>
      <c r="E303" s="110">
        <v>0</v>
      </c>
      <c r="F303" s="894"/>
      <c r="G303" s="895"/>
    </row>
    <row r="304" spans="2:8" x14ac:dyDescent="0.3">
      <c r="B304" s="485"/>
      <c r="C304" s="106" t="s">
        <v>265</v>
      </c>
      <c r="D304" s="487"/>
      <c r="E304" s="110">
        <v>0</v>
      </c>
      <c r="F304" s="894"/>
      <c r="G304" s="895"/>
    </row>
    <row r="305" spans="2:7" x14ac:dyDescent="0.3">
      <c r="B305" s="485"/>
      <c r="C305" s="486"/>
      <c r="D305" s="487"/>
      <c r="E305" s="487"/>
      <c r="F305" s="894"/>
      <c r="G305" s="895"/>
    </row>
    <row r="306" spans="2:7" x14ac:dyDescent="0.3">
      <c r="B306" s="517" t="s">
        <v>379</v>
      </c>
      <c r="C306" s="106"/>
      <c r="D306" s="487"/>
      <c r="E306" s="110">
        <v>0</v>
      </c>
      <c r="F306" s="894"/>
      <c r="G306" s="895"/>
    </row>
    <row r="307" spans="2:7" x14ac:dyDescent="0.3">
      <c r="B307" s="485"/>
      <c r="C307" s="486"/>
      <c r="D307" s="487"/>
      <c r="E307" s="487"/>
      <c r="F307" s="894"/>
      <c r="G307" s="895"/>
    </row>
    <row r="308" spans="2:7" x14ac:dyDescent="0.3">
      <c r="B308" s="517" t="s">
        <v>269</v>
      </c>
      <c r="C308" s="486"/>
      <c r="D308" s="487"/>
      <c r="E308" s="494">
        <f>SUM(E298:E306)</f>
        <v>0</v>
      </c>
      <c r="F308" s="894"/>
      <c r="G308" s="895"/>
    </row>
    <row r="309" spans="2:7" x14ac:dyDescent="0.3">
      <c r="B309" s="517"/>
      <c r="C309" s="486"/>
      <c r="D309" s="487"/>
      <c r="E309" s="498"/>
      <c r="F309" s="903"/>
      <c r="G309" s="895"/>
    </row>
    <row r="310" spans="2:7" x14ac:dyDescent="0.3">
      <c r="B310" s="517" t="s">
        <v>557</v>
      </c>
      <c r="C310" s="486"/>
      <c r="D310" s="110">
        <v>0</v>
      </c>
      <c r="E310" s="494">
        <f>D310*12</f>
        <v>0</v>
      </c>
      <c r="F310" s="894"/>
      <c r="G310" s="895"/>
    </row>
    <row r="311" spans="2:7" x14ac:dyDescent="0.3">
      <c r="B311" s="517" t="s">
        <v>558</v>
      </c>
      <c r="C311" s="486"/>
      <c r="D311" s="487"/>
      <c r="E311" s="110">
        <v>0</v>
      </c>
      <c r="F311" s="894"/>
      <c r="G311" s="895"/>
    </row>
    <row r="312" spans="2:7" x14ac:dyDescent="0.3">
      <c r="B312" s="485"/>
      <c r="C312" s="486"/>
      <c r="D312" s="487"/>
      <c r="E312" s="487"/>
      <c r="F312" s="894"/>
      <c r="G312" s="895"/>
    </row>
    <row r="313" spans="2:7" x14ac:dyDescent="0.3">
      <c r="B313" s="517" t="s">
        <v>485</v>
      </c>
      <c r="C313" s="486"/>
      <c r="D313" s="110">
        <v>0</v>
      </c>
      <c r="E313" s="494">
        <f>D313*12</f>
        <v>0</v>
      </c>
      <c r="F313" s="894"/>
      <c r="G313" s="895"/>
    </row>
    <row r="314" spans="2:7" x14ac:dyDescent="0.3">
      <c r="B314" s="485"/>
      <c r="C314" s="486"/>
      <c r="D314" s="487"/>
      <c r="E314" s="487"/>
      <c r="F314" s="894"/>
      <c r="G314" s="895"/>
    </row>
    <row r="315" spans="2:7" x14ac:dyDescent="0.3">
      <c r="B315" s="517" t="s">
        <v>486</v>
      </c>
      <c r="C315" s="486"/>
      <c r="D315" s="487"/>
      <c r="E315" s="110">
        <v>0</v>
      </c>
      <c r="F315" s="894"/>
      <c r="G315" s="895"/>
    </row>
    <row r="316" spans="2:7" x14ac:dyDescent="0.3">
      <c r="B316" s="485"/>
      <c r="C316" s="486"/>
      <c r="D316" s="486"/>
      <c r="E316" s="486"/>
      <c r="F316" s="894"/>
      <c r="G316" s="895"/>
    </row>
    <row r="317" spans="2:7" x14ac:dyDescent="0.3">
      <c r="B317" s="485" t="s">
        <v>487</v>
      </c>
      <c r="C317" s="106"/>
      <c r="D317" s="521"/>
      <c r="E317" s="110">
        <v>0</v>
      </c>
      <c r="F317" s="894"/>
      <c r="G317" s="895"/>
    </row>
    <row r="318" spans="2:7" x14ac:dyDescent="0.3">
      <c r="B318" s="485" t="s">
        <v>488</v>
      </c>
      <c r="C318" s="106"/>
      <c r="D318" s="521"/>
      <c r="E318" s="110">
        <v>0</v>
      </c>
      <c r="F318" s="894"/>
      <c r="G318" s="895"/>
    </row>
    <row r="319" spans="2:7" x14ac:dyDescent="0.3">
      <c r="B319" s="485" t="s">
        <v>489</v>
      </c>
      <c r="C319" s="106"/>
      <c r="D319" s="521"/>
      <c r="E319" s="110">
        <v>0</v>
      </c>
      <c r="F319" s="894"/>
      <c r="G319" s="895"/>
    </row>
    <row r="320" spans="2:7" x14ac:dyDescent="0.3">
      <c r="B320" s="485" t="s">
        <v>490</v>
      </c>
      <c r="C320" s="106"/>
      <c r="D320" s="521"/>
      <c r="E320" s="117">
        <v>0</v>
      </c>
      <c r="F320" s="894"/>
      <c r="G320" s="895"/>
    </row>
    <row r="321" spans="2:8" x14ac:dyDescent="0.3">
      <c r="B321" s="485" t="s">
        <v>491</v>
      </c>
      <c r="C321" s="106"/>
      <c r="D321" s="521"/>
      <c r="E321" s="110">
        <v>0</v>
      </c>
      <c r="F321" s="894"/>
      <c r="G321" s="895"/>
    </row>
    <row r="322" spans="2:8" x14ac:dyDescent="0.3">
      <c r="B322" s="485" t="s">
        <v>492</v>
      </c>
      <c r="C322" s="106"/>
      <c r="D322" s="521"/>
      <c r="E322" s="110">
        <v>0</v>
      </c>
      <c r="F322" s="894"/>
      <c r="G322" s="895"/>
    </row>
    <row r="323" spans="2:8" x14ac:dyDescent="0.3">
      <c r="B323" s="485" t="s">
        <v>493</v>
      </c>
      <c r="C323" s="106"/>
      <c r="D323" s="521"/>
      <c r="E323" s="110">
        <v>0</v>
      </c>
      <c r="F323" s="894"/>
      <c r="G323" s="895"/>
    </row>
    <row r="324" spans="2:8" x14ac:dyDescent="0.3">
      <c r="B324" s="485" t="s">
        <v>494</v>
      </c>
      <c r="C324" s="106"/>
      <c r="D324" s="521"/>
      <c r="E324" s="110">
        <v>0</v>
      </c>
      <c r="F324" s="894"/>
      <c r="G324" s="895"/>
    </row>
    <row r="325" spans="2:8" s="528" customFormat="1" x14ac:dyDescent="0.3">
      <c r="B325" s="529"/>
      <c r="C325" s="495"/>
      <c r="D325" s="508"/>
      <c r="E325" s="498"/>
      <c r="F325" s="894"/>
      <c r="G325" s="895"/>
    </row>
    <row r="326" spans="2:8" x14ac:dyDescent="0.3">
      <c r="B326" s="800" t="s">
        <v>495</v>
      </c>
      <c r="C326" s="486"/>
      <c r="D326" s="486"/>
      <c r="E326" s="494">
        <f>SUM(E317:E324)</f>
        <v>0</v>
      </c>
      <c r="F326" s="894"/>
      <c r="G326" s="895"/>
    </row>
    <row r="327" spans="2:8" x14ac:dyDescent="0.3">
      <c r="B327" s="485"/>
      <c r="C327" s="486"/>
      <c r="D327" s="486"/>
      <c r="E327" s="486"/>
      <c r="F327" s="486"/>
      <c r="G327" s="519"/>
    </row>
    <row r="328" spans="2:8" ht="16.2" x14ac:dyDescent="0.3">
      <c r="B328" s="801" t="s">
        <v>642</v>
      </c>
      <c r="C328" s="491"/>
      <c r="D328" s="491"/>
      <c r="E328" s="510">
        <f>E326+E315+E313+E308+E310+E311</f>
        <v>0</v>
      </c>
      <c r="F328" s="491"/>
      <c r="G328" s="798"/>
      <c r="H328" s="472" t="s">
        <v>413</v>
      </c>
    </row>
    <row r="329" spans="2:8" x14ac:dyDescent="0.3">
      <c r="B329" s="885"/>
      <c r="C329" s="885"/>
      <c r="D329" s="885"/>
      <c r="E329" s="885"/>
      <c r="F329" s="885"/>
      <c r="G329" s="885"/>
    </row>
    <row r="330" spans="2:8" ht="21" x14ac:dyDescent="0.4">
      <c r="B330" s="900" t="s">
        <v>57</v>
      </c>
      <c r="C330" s="901"/>
      <c r="D330" s="901"/>
      <c r="E330" s="901"/>
      <c r="F330" s="901"/>
      <c r="G330" s="902"/>
      <c r="H330" s="802"/>
    </row>
    <row r="331" spans="2:8" x14ac:dyDescent="0.3">
      <c r="B331" s="885"/>
      <c r="C331" s="885"/>
      <c r="D331" s="885"/>
      <c r="E331" s="885"/>
      <c r="F331" s="885"/>
      <c r="G331" s="885"/>
    </row>
    <row r="332" spans="2:8" ht="24" x14ac:dyDescent="0.3">
      <c r="B332" s="531" t="s">
        <v>435</v>
      </c>
      <c r="C332" s="531" t="s">
        <v>432</v>
      </c>
      <c r="D332" s="531" t="s">
        <v>433</v>
      </c>
      <c r="E332" s="531" t="s">
        <v>434</v>
      </c>
      <c r="F332" s="531" t="s">
        <v>124</v>
      </c>
      <c r="G332" s="531" t="s">
        <v>394</v>
      </c>
      <c r="H332" s="803"/>
    </row>
    <row r="333" spans="2:8" ht="16.2" x14ac:dyDescent="0.3">
      <c r="B333" s="533" t="s">
        <v>58</v>
      </c>
      <c r="C333" s="110">
        <v>0</v>
      </c>
      <c r="D333" s="522">
        <f>C333*General!$C$9</f>
        <v>0</v>
      </c>
      <c r="E333" s="110">
        <v>0</v>
      </c>
      <c r="F333" s="492">
        <f>SUM(C333:E333)</f>
        <v>0</v>
      </c>
      <c r="G333" s="119"/>
      <c r="H333" s="804"/>
    </row>
    <row r="334" spans="2:8" ht="16.2" x14ac:dyDescent="0.3">
      <c r="B334" s="533" t="s">
        <v>59</v>
      </c>
      <c r="C334" s="110">
        <v>0</v>
      </c>
      <c r="D334" s="522">
        <f>C334*General!$C$9</f>
        <v>0</v>
      </c>
      <c r="E334" s="110">
        <v>0</v>
      </c>
      <c r="F334" s="492">
        <f t="shared" ref="F334:F338" si="8">SUM(C334:E334)</f>
        <v>0</v>
      </c>
      <c r="G334" s="120"/>
      <c r="H334" s="804"/>
    </row>
    <row r="335" spans="2:8" ht="16.2" x14ac:dyDescent="0.3">
      <c r="B335" s="533" t="s">
        <v>60</v>
      </c>
      <c r="C335" s="110">
        <v>0</v>
      </c>
      <c r="D335" s="522">
        <f>C335*General!$C$9</f>
        <v>0</v>
      </c>
      <c r="E335" s="110">
        <v>0</v>
      </c>
      <c r="F335" s="492">
        <f t="shared" si="8"/>
        <v>0</v>
      </c>
      <c r="G335" s="120"/>
      <c r="H335" s="804"/>
    </row>
    <row r="336" spans="2:8" ht="16.2" x14ac:dyDescent="0.3">
      <c r="B336" s="533" t="s">
        <v>61</v>
      </c>
      <c r="C336" s="110">
        <v>0</v>
      </c>
      <c r="D336" s="522">
        <f>C336*General!$C$9</f>
        <v>0</v>
      </c>
      <c r="E336" s="110">
        <v>0</v>
      </c>
      <c r="F336" s="492">
        <f t="shared" si="8"/>
        <v>0</v>
      </c>
      <c r="G336" s="120"/>
      <c r="H336" s="804"/>
    </row>
    <row r="337" spans="2:8" ht="16.2" x14ac:dyDescent="0.3">
      <c r="B337" s="533" t="s">
        <v>62</v>
      </c>
      <c r="C337" s="110">
        <v>0</v>
      </c>
      <c r="D337" s="522">
        <f>C337*General!$C$9</f>
        <v>0</v>
      </c>
      <c r="E337" s="110">
        <v>0</v>
      </c>
      <c r="F337" s="492">
        <f t="shared" si="8"/>
        <v>0</v>
      </c>
      <c r="G337" s="120"/>
      <c r="H337" s="804"/>
    </row>
    <row r="338" spans="2:8" ht="16.2" x14ac:dyDescent="0.3">
      <c r="B338" s="533" t="s">
        <v>63</v>
      </c>
      <c r="C338" s="110">
        <v>0</v>
      </c>
      <c r="D338" s="522">
        <f>C338*General!$C$9</f>
        <v>0</v>
      </c>
      <c r="E338" s="110">
        <v>0</v>
      </c>
      <c r="F338" s="492">
        <f t="shared" si="8"/>
        <v>0</v>
      </c>
      <c r="G338" s="120"/>
      <c r="H338" s="804"/>
    </row>
    <row r="339" spans="2:8" ht="16.2" x14ac:dyDescent="0.3">
      <c r="B339" s="534" t="s">
        <v>436</v>
      </c>
      <c r="C339" s="535"/>
      <c r="D339" s="535"/>
      <c r="E339" s="535"/>
      <c r="F339" s="492">
        <f>SUM(F333:F338)</f>
        <v>0</v>
      </c>
      <c r="G339" s="121"/>
      <c r="H339" s="472" t="s">
        <v>413</v>
      </c>
    </row>
    <row r="340" spans="2:8" x14ac:dyDescent="0.3">
      <c r="B340" s="763"/>
      <c r="C340" s="763"/>
      <c r="D340" s="763"/>
      <c r="E340" s="763"/>
      <c r="F340" s="763"/>
      <c r="G340" s="763"/>
    </row>
    <row r="341" spans="2:8" ht="21" x14ac:dyDescent="0.3">
      <c r="B341" s="900" t="s">
        <v>503</v>
      </c>
      <c r="C341" s="901"/>
      <c r="D341" s="901"/>
      <c r="E341" s="901"/>
      <c r="F341" s="901"/>
      <c r="G341" s="902"/>
    </row>
    <row r="342" spans="2:8" x14ac:dyDescent="0.3">
      <c r="B342" s="763"/>
      <c r="C342" s="763"/>
      <c r="D342" s="763"/>
      <c r="E342" s="763"/>
      <c r="F342" s="763"/>
      <c r="G342" s="763"/>
    </row>
    <row r="343" spans="2:8" x14ac:dyDescent="0.3">
      <c r="B343" s="877" t="s">
        <v>68</v>
      </c>
      <c r="C343" s="878"/>
      <c r="D343" s="878"/>
      <c r="E343" s="879"/>
      <c r="F343" s="882" t="s">
        <v>394</v>
      </c>
      <c r="G343" s="883"/>
    </row>
    <row r="344" spans="2:8" x14ac:dyDescent="0.3">
      <c r="B344" s="485" t="s">
        <v>393</v>
      </c>
      <c r="C344" s="486"/>
      <c r="D344" s="110">
        <v>0</v>
      </c>
      <c r="E344" s="487">
        <f>D344*12</f>
        <v>0</v>
      </c>
      <c r="F344" s="892"/>
      <c r="G344" s="893"/>
    </row>
    <row r="345" spans="2:8" x14ac:dyDescent="0.3">
      <c r="B345" s="485"/>
      <c r="C345" s="486"/>
      <c r="D345" s="508"/>
      <c r="E345" s="521"/>
      <c r="F345" s="894"/>
      <c r="G345" s="895"/>
    </row>
    <row r="346" spans="2:8" x14ac:dyDescent="0.3">
      <c r="B346" s="872" t="s">
        <v>285</v>
      </c>
      <c r="C346" s="114" t="s">
        <v>321</v>
      </c>
      <c r="D346" s="508"/>
      <c r="E346" s="109">
        <v>0</v>
      </c>
      <c r="F346" s="894"/>
      <c r="G346" s="895"/>
    </row>
    <row r="347" spans="2:8" x14ac:dyDescent="0.3">
      <c r="B347" s="873"/>
      <c r="C347" s="114" t="s">
        <v>322</v>
      </c>
      <c r="D347" s="508"/>
      <c r="E347" s="109">
        <v>0</v>
      </c>
      <c r="F347" s="894"/>
      <c r="G347" s="895"/>
    </row>
    <row r="348" spans="2:8" x14ac:dyDescent="0.3">
      <c r="B348" s="873"/>
      <c r="C348" s="122" t="s">
        <v>323</v>
      </c>
      <c r="D348" s="508"/>
      <c r="E348" s="109">
        <v>0</v>
      </c>
      <c r="F348" s="894"/>
      <c r="G348" s="895"/>
    </row>
    <row r="349" spans="2:8" x14ac:dyDescent="0.3">
      <c r="B349" s="874"/>
      <c r="C349" s="114" t="s">
        <v>324</v>
      </c>
      <c r="D349" s="508"/>
      <c r="E349" s="123">
        <v>0</v>
      </c>
      <c r="F349" s="894"/>
      <c r="G349" s="895"/>
    </row>
    <row r="350" spans="2:8" x14ac:dyDescent="0.3">
      <c r="B350" s="489"/>
      <c r="C350" s="495"/>
      <c r="D350" s="508"/>
      <c r="E350" s="508"/>
      <c r="F350" s="894"/>
      <c r="G350" s="895"/>
    </row>
    <row r="351" spans="2:8" ht="16.2" x14ac:dyDescent="0.3">
      <c r="B351" s="490" t="s">
        <v>320</v>
      </c>
      <c r="C351" s="536"/>
      <c r="D351" s="509"/>
      <c r="E351" s="492">
        <f>SUM(E344:E349)</f>
        <v>0</v>
      </c>
      <c r="F351" s="896"/>
      <c r="G351" s="897"/>
      <c r="H351" s="472" t="s">
        <v>413</v>
      </c>
    </row>
    <row r="352" spans="2:8" x14ac:dyDescent="0.3">
      <c r="B352" s="898"/>
      <c r="C352" s="898"/>
      <c r="D352" s="898"/>
      <c r="E352" s="898"/>
      <c r="F352" s="898"/>
      <c r="G352" s="898"/>
    </row>
    <row r="353" spans="2:8" x14ac:dyDescent="0.3">
      <c r="B353" s="899"/>
      <c r="C353" s="899"/>
      <c r="D353" s="899"/>
      <c r="E353" s="899"/>
      <c r="F353" s="899"/>
      <c r="G353" s="899"/>
    </row>
    <row r="354" spans="2:8" ht="21" x14ac:dyDescent="0.3">
      <c r="B354" s="900" t="s">
        <v>287</v>
      </c>
      <c r="C354" s="901"/>
      <c r="D354" s="901"/>
      <c r="E354" s="901"/>
      <c r="F354" s="901"/>
      <c r="G354" s="902"/>
    </row>
    <row r="355" spans="2:8" x14ac:dyDescent="0.3">
      <c r="B355" s="885"/>
      <c r="C355" s="885"/>
      <c r="D355" s="885"/>
      <c r="E355" s="885"/>
      <c r="F355" s="885"/>
      <c r="G355" s="885"/>
    </row>
    <row r="356" spans="2:8" x14ac:dyDescent="0.3">
      <c r="B356" s="877" t="s">
        <v>325</v>
      </c>
      <c r="C356" s="878"/>
      <c r="D356" s="878"/>
      <c r="E356" s="879"/>
      <c r="F356" s="882" t="s">
        <v>394</v>
      </c>
      <c r="G356" s="883"/>
    </row>
    <row r="357" spans="2:8" x14ac:dyDescent="0.3">
      <c r="B357" s="485" t="s">
        <v>665</v>
      </c>
      <c r="C357" s="486"/>
      <c r="D357" s="107">
        <v>0</v>
      </c>
      <c r="E357" s="494">
        <f>D357*12</f>
        <v>0</v>
      </c>
      <c r="F357" s="875"/>
      <c r="G357" s="876"/>
    </row>
    <row r="358" spans="2:8" x14ac:dyDescent="0.3">
      <c r="B358" s="485"/>
      <c r="C358" s="486"/>
      <c r="D358" s="498"/>
      <c r="E358" s="498"/>
      <c r="F358" s="880"/>
      <c r="G358" s="881"/>
    </row>
    <row r="359" spans="2:8" x14ac:dyDescent="0.3">
      <c r="B359" s="872" t="s">
        <v>285</v>
      </c>
      <c r="C359" s="114" t="s">
        <v>321</v>
      </c>
      <c r="D359" s="498"/>
      <c r="E359" s="107">
        <v>0</v>
      </c>
      <c r="F359" s="880"/>
      <c r="G359" s="881"/>
    </row>
    <row r="360" spans="2:8" x14ac:dyDescent="0.3">
      <c r="B360" s="873"/>
      <c r="C360" s="106" t="s">
        <v>322</v>
      </c>
      <c r="D360" s="498"/>
      <c r="E360" s="107">
        <v>0</v>
      </c>
      <c r="F360" s="880"/>
      <c r="G360" s="881"/>
    </row>
    <row r="361" spans="2:8" x14ac:dyDescent="0.3">
      <c r="B361" s="874"/>
      <c r="C361" s="106" t="s">
        <v>323</v>
      </c>
      <c r="D361" s="498"/>
      <c r="E361" s="107">
        <v>0</v>
      </c>
      <c r="F361" s="880"/>
      <c r="G361" s="881"/>
    </row>
    <row r="362" spans="2:8" x14ac:dyDescent="0.3">
      <c r="B362" s="489"/>
      <c r="C362" s="495"/>
      <c r="D362" s="498"/>
      <c r="E362" s="498"/>
      <c r="F362" s="880"/>
      <c r="G362" s="881"/>
    </row>
    <row r="363" spans="2:8" ht="16.2" x14ac:dyDescent="0.3">
      <c r="B363" s="537" t="s">
        <v>328</v>
      </c>
      <c r="C363" s="536"/>
      <c r="D363" s="538"/>
      <c r="E363" s="492">
        <f>SUM(E357:E361)</f>
        <v>0</v>
      </c>
      <c r="F363" s="886"/>
      <c r="G363" s="887"/>
      <c r="H363" s="472" t="s">
        <v>413</v>
      </c>
    </row>
    <row r="364" spans="2:8" x14ac:dyDescent="0.3">
      <c r="B364" s="763"/>
      <c r="C364" s="763"/>
      <c r="D364" s="805"/>
      <c r="E364" s="805"/>
      <c r="F364" s="805"/>
      <c r="G364" s="763"/>
    </row>
    <row r="365" spans="2:8" x14ac:dyDescent="0.3">
      <c r="B365" s="877" t="s">
        <v>334</v>
      </c>
      <c r="C365" s="878"/>
      <c r="D365" s="878"/>
      <c r="E365" s="879"/>
      <c r="F365" s="882" t="s">
        <v>394</v>
      </c>
      <c r="G365" s="883"/>
    </row>
    <row r="366" spans="2:8" ht="31.5" customHeight="1" x14ac:dyDescent="0.3">
      <c r="B366" s="888" t="s">
        <v>329</v>
      </c>
      <c r="C366" s="889"/>
      <c r="D366" s="124">
        <v>0</v>
      </c>
      <c r="E366" s="508"/>
      <c r="F366" s="875"/>
      <c r="G366" s="876"/>
    </row>
    <row r="367" spans="2:8" ht="28.2" customHeight="1" x14ac:dyDescent="0.3">
      <c r="B367" s="888" t="s">
        <v>332</v>
      </c>
      <c r="C367" s="889"/>
      <c r="D367" s="110">
        <v>0</v>
      </c>
      <c r="E367" s="494">
        <f>D366*D367</f>
        <v>0</v>
      </c>
      <c r="F367" s="880"/>
      <c r="G367" s="881"/>
    </row>
    <row r="368" spans="2:8" x14ac:dyDescent="0.3">
      <c r="B368" s="485"/>
      <c r="C368" s="486"/>
      <c r="D368" s="508"/>
      <c r="E368" s="498"/>
      <c r="F368" s="880"/>
      <c r="G368" s="881"/>
    </row>
    <row r="369" spans="2:8" x14ac:dyDescent="0.3">
      <c r="B369" s="890" t="s">
        <v>333</v>
      </c>
      <c r="C369" s="891"/>
      <c r="D369" s="508"/>
      <c r="E369" s="498"/>
      <c r="F369" s="880"/>
      <c r="G369" s="881"/>
    </row>
    <row r="370" spans="2:8" x14ac:dyDescent="0.3">
      <c r="B370" s="485" t="s">
        <v>330</v>
      </c>
      <c r="C370" s="486"/>
      <c r="D370" s="508"/>
      <c r="E370" s="815">
        <v>0</v>
      </c>
      <c r="F370" s="880"/>
      <c r="G370" s="881"/>
    </row>
    <row r="371" spans="2:8" x14ac:dyDescent="0.3">
      <c r="B371" s="485"/>
      <c r="C371" s="486"/>
      <c r="D371" s="508"/>
      <c r="E371" s="498"/>
      <c r="F371" s="880"/>
      <c r="G371" s="881"/>
    </row>
    <row r="372" spans="2:8" x14ac:dyDescent="0.3">
      <c r="B372" s="872" t="s">
        <v>285</v>
      </c>
      <c r="C372" s="106" t="s">
        <v>321</v>
      </c>
      <c r="D372" s="508"/>
      <c r="E372" s="117">
        <v>0</v>
      </c>
      <c r="F372" s="880"/>
      <c r="G372" s="881"/>
    </row>
    <row r="373" spans="2:8" x14ac:dyDescent="0.3">
      <c r="B373" s="873"/>
      <c r="C373" s="106" t="s">
        <v>322</v>
      </c>
      <c r="D373" s="508"/>
      <c r="E373" s="110">
        <v>0</v>
      </c>
      <c r="F373" s="880"/>
      <c r="G373" s="881"/>
    </row>
    <row r="374" spans="2:8" x14ac:dyDescent="0.3">
      <c r="B374" s="874"/>
      <c r="C374" s="106" t="s">
        <v>323</v>
      </c>
      <c r="D374" s="508"/>
      <c r="E374" s="107">
        <v>0</v>
      </c>
      <c r="F374" s="880"/>
      <c r="G374" s="881"/>
    </row>
    <row r="375" spans="2:8" x14ac:dyDescent="0.3">
      <c r="B375" s="485"/>
      <c r="C375" s="486"/>
      <c r="D375" s="508"/>
      <c r="E375" s="498"/>
      <c r="F375" s="880"/>
      <c r="G375" s="881"/>
    </row>
    <row r="376" spans="2:8" ht="16.2" x14ac:dyDescent="0.3">
      <c r="B376" s="537" t="s">
        <v>331</v>
      </c>
      <c r="C376" s="491"/>
      <c r="D376" s="509"/>
      <c r="E376" s="492">
        <f>SUM(E367:E374)</f>
        <v>0</v>
      </c>
      <c r="F376" s="806"/>
      <c r="G376" s="798"/>
      <c r="H376" s="472" t="s">
        <v>413</v>
      </c>
    </row>
    <row r="377" spans="2:8" x14ac:dyDescent="0.3">
      <c r="B377" s="885"/>
      <c r="C377" s="885"/>
      <c r="D377" s="885"/>
      <c r="E377" s="885"/>
      <c r="F377" s="885"/>
      <c r="G377" s="885"/>
    </row>
    <row r="378" spans="2:8" x14ac:dyDescent="0.3">
      <c r="B378" s="877" t="s">
        <v>335</v>
      </c>
      <c r="C378" s="878"/>
      <c r="D378" s="878"/>
      <c r="E378" s="879"/>
      <c r="F378" s="882" t="s">
        <v>370</v>
      </c>
      <c r="G378" s="883"/>
    </row>
    <row r="379" spans="2:8" x14ac:dyDescent="0.3">
      <c r="B379" s="485" t="s">
        <v>336</v>
      </c>
      <c r="C379" s="486"/>
      <c r="D379" s="110">
        <v>0</v>
      </c>
      <c r="E379" s="508"/>
      <c r="F379" s="880"/>
      <c r="G379" s="881"/>
    </row>
    <row r="380" spans="2:8" x14ac:dyDescent="0.3">
      <c r="B380" s="807" t="s">
        <v>502</v>
      </c>
      <c r="C380" s="486"/>
      <c r="D380" s="124">
        <v>0</v>
      </c>
      <c r="E380" s="494">
        <f>D379*D380</f>
        <v>0</v>
      </c>
      <c r="F380" s="880"/>
      <c r="G380" s="881"/>
    </row>
    <row r="381" spans="2:8" x14ac:dyDescent="0.3">
      <c r="B381" s="872" t="s">
        <v>285</v>
      </c>
      <c r="C381" s="106" t="s">
        <v>321</v>
      </c>
      <c r="D381" s="508"/>
      <c r="E381" s="109">
        <v>0</v>
      </c>
      <c r="F381" s="880"/>
      <c r="G381" s="881"/>
    </row>
    <row r="382" spans="2:8" x14ac:dyDescent="0.3">
      <c r="B382" s="873"/>
      <c r="C382" s="106" t="s">
        <v>322</v>
      </c>
      <c r="D382" s="508"/>
      <c r="E382" s="109">
        <v>0</v>
      </c>
      <c r="F382" s="880"/>
      <c r="G382" s="881"/>
    </row>
    <row r="383" spans="2:8" x14ac:dyDescent="0.3">
      <c r="B383" s="874"/>
      <c r="C383" s="106" t="s">
        <v>323</v>
      </c>
      <c r="D383" s="508"/>
      <c r="E383" s="123">
        <v>0</v>
      </c>
      <c r="F383" s="880"/>
      <c r="G383" s="881"/>
    </row>
    <row r="384" spans="2:8" x14ac:dyDescent="0.3">
      <c r="B384" s="489"/>
      <c r="C384" s="495"/>
      <c r="D384" s="508"/>
      <c r="E384" s="498"/>
      <c r="F384" s="880"/>
      <c r="G384" s="881"/>
    </row>
    <row r="385" spans="2:8" ht="16.2" x14ac:dyDescent="0.3">
      <c r="B385" s="537" t="s">
        <v>337</v>
      </c>
      <c r="C385" s="536"/>
      <c r="D385" s="509"/>
      <c r="E385" s="492">
        <f>SUM(E379:E383)</f>
        <v>0</v>
      </c>
      <c r="F385" s="806"/>
      <c r="G385" s="798"/>
      <c r="H385" s="472" t="s">
        <v>413</v>
      </c>
    </row>
    <row r="386" spans="2:8" x14ac:dyDescent="0.3">
      <c r="B386" s="885"/>
      <c r="C386" s="885"/>
      <c r="D386" s="885"/>
      <c r="E386" s="885"/>
      <c r="F386" s="885"/>
      <c r="G386" s="885"/>
    </row>
    <row r="387" spans="2:8" x14ac:dyDescent="0.3">
      <c r="B387" s="877" t="s">
        <v>338</v>
      </c>
      <c r="C387" s="878"/>
      <c r="D387" s="878"/>
      <c r="E387" s="879"/>
      <c r="F387" s="882" t="s">
        <v>370</v>
      </c>
      <c r="G387" s="883"/>
    </row>
    <row r="388" spans="2:8" x14ac:dyDescent="0.3">
      <c r="B388" s="485" t="s">
        <v>339</v>
      </c>
      <c r="C388" s="486"/>
      <c r="D388" s="117">
        <v>0</v>
      </c>
      <c r="E388" s="544">
        <f>D388*12</f>
        <v>0</v>
      </c>
      <c r="F388" s="880"/>
      <c r="G388" s="881"/>
    </row>
    <row r="389" spans="2:8" x14ac:dyDescent="0.3">
      <c r="B389" s="485" t="s">
        <v>340</v>
      </c>
      <c r="C389" s="486"/>
      <c r="D389" s="508"/>
      <c r="E389" s="117">
        <v>0</v>
      </c>
      <c r="F389" s="880"/>
      <c r="G389" s="881"/>
    </row>
    <row r="390" spans="2:8" x14ac:dyDescent="0.3">
      <c r="B390" s="485"/>
      <c r="C390" s="486"/>
      <c r="D390" s="508"/>
      <c r="E390" s="498"/>
      <c r="F390" s="880"/>
      <c r="G390" s="881"/>
    </row>
    <row r="391" spans="2:8" x14ac:dyDescent="0.3">
      <c r="B391" s="872" t="s">
        <v>285</v>
      </c>
      <c r="C391" s="106" t="s">
        <v>321</v>
      </c>
      <c r="D391" s="508"/>
      <c r="E391" s="110">
        <v>0</v>
      </c>
      <c r="F391" s="880"/>
      <c r="G391" s="881"/>
    </row>
    <row r="392" spans="2:8" x14ac:dyDescent="0.3">
      <c r="B392" s="873"/>
      <c r="C392" s="106" t="s">
        <v>322</v>
      </c>
      <c r="D392" s="508"/>
      <c r="E392" s="110">
        <v>0</v>
      </c>
      <c r="F392" s="880"/>
      <c r="G392" s="881"/>
    </row>
    <row r="393" spans="2:8" x14ac:dyDescent="0.3">
      <c r="B393" s="874"/>
      <c r="C393" s="106" t="s">
        <v>323</v>
      </c>
      <c r="D393" s="508"/>
      <c r="E393" s="107">
        <v>0</v>
      </c>
      <c r="F393" s="880"/>
      <c r="G393" s="881"/>
    </row>
    <row r="394" spans="2:8" x14ac:dyDescent="0.3">
      <c r="B394" s="489"/>
      <c r="C394" s="495"/>
      <c r="D394" s="508"/>
      <c r="E394" s="498"/>
      <c r="F394" s="880"/>
      <c r="G394" s="881"/>
    </row>
    <row r="395" spans="2:8" ht="16.2" x14ac:dyDescent="0.3">
      <c r="B395" s="537" t="s">
        <v>341</v>
      </c>
      <c r="C395" s="536"/>
      <c r="D395" s="509"/>
      <c r="E395" s="492">
        <f>SUM(E388:E393)</f>
        <v>0</v>
      </c>
      <c r="F395" s="806"/>
      <c r="G395" s="798"/>
      <c r="H395" s="472" t="s">
        <v>413</v>
      </c>
    </row>
    <row r="396" spans="2:8" x14ac:dyDescent="0.3">
      <c r="B396" s="885"/>
      <c r="C396" s="885"/>
      <c r="D396" s="885"/>
      <c r="E396" s="885"/>
      <c r="F396" s="885"/>
      <c r="G396" s="885"/>
    </row>
    <row r="397" spans="2:8" x14ac:dyDescent="0.3">
      <c r="B397" s="877" t="s">
        <v>342</v>
      </c>
      <c r="C397" s="878"/>
      <c r="D397" s="878"/>
      <c r="E397" s="879"/>
      <c r="F397" s="882" t="s">
        <v>370</v>
      </c>
      <c r="G397" s="883"/>
    </row>
    <row r="398" spans="2:8" x14ac:dyDescent="0.3">
      <c r="B398" s="485" t="s">
        <v>343</v>
      </c>
      <c r="C398" s="486"/>
      <c r="D398" s="110">
        <v>0</v>
      </c>
      <c r="E398" s="508"/>
      <c r="F398" s="875"/>
      <c r="G398" s="876"/>
    </row>
    <row r="399" spans="2:8" x14ac:dyDescent="0.3">
      <c r="B399" s="539" t="s">
        <v>344</v>
      </c>
      <c r="C399" s="486"/>
      <c r="D399" s="124">
        <v>0</v>
      </c>
      <c r="E399" s="544">
        <f>D398*D399</f>
        <v>0</v>
      </c>
      <c r="F399" s="880"/>
      <c r="G399" s="881"/>
    </row>
    <row r="400" spans="2:8" x14ac:dyDescent="0.3">
      <c r="B400" s="540"/>
      <c r="C400" s="486"/>
      <c r="D400" s="508"/>
      <c r="E400" s="498"/>
      <c r="F400" s="880"/>
      <c r="G400" s="881"/>
    </row>
    <row r="401" spans="2:8" x14ac:dyDescent="0.3">
      <c r="B401" s="539" t="s">
        <v>345</v>
      </c>
      <c r="C401" s="486"/>
      <c r="D401" s="508"/>
      <c r="E401" s="498"/>
      <c r="F401" s="880"/>
      <c r="G401" s="881"/>
    </row>
    <row r="402" spans="2:8" x14ac:dyDescent="0.3">
      <c r="B402" s="808" t="s">
        <v>346</v>
      </c>
      <c r="C402" s="486"/>
      <c r="D402" s="508"/>
      <c r="E402" s="109">
        <v>0</v>
      </c>
      <c r="F402" s="880"/>
      <c r="G402" s="881"/>
    </row>
    <row r="403" spans="2:8" x14ac:dyDescent="0.3">
      <c r="B403" s="808" t="s">
        <v>501</v>
      </c>
      <c r="C403" s="486"/>
      <c r="D403" s="508"/>
      <c r="E403" s="109">
        <v>0</v>
      </c>
      <c r="F403" s="880"/>
      <c r="G403" s="881"/>
    </row>
    <row r="404" spans="2:8" x14ac:dyDescent="0.3">
      <c r="B404" s="540"/>
      <c r="C404" s="486"/>
      <c r="D404" s="508"/>
      <c r="E404" s="498"/>
      <c r="F404" s="880"/>
      <c r="G404" s="881"/>
    </row>
    <row r="405" spans="2:8" x14ac:dyDescent="0.3">
      <c r="B405" s="872" t="s">
        <v>285</v>
      </c>
      <c r="C405" s="106" t="s">
        <v>321</v>
      </c>
      <c r="D405" s="508"/>
      <c r="E405" s="109">
        <v>0</v>
      </c>
      <c r="F405" s="880"/>
      <c r="G405" s="881"/>
    </row>
    <row r="406" spans="2:8" x14ac:dyDescent="0.3">
      <c r="B406" s="873"/>
      <c r="C406" s="106" t="s">
        <v>322</v>
      </c>
      <c r="D406" s="508"/>
      <c r="E406" s="109">
        <v>0</v>
      </c>
      <c r="F406" s="880"/>
      <c r="G406" s="881"/>
    </row>
    <row r="407" spans="2:8" x14ac:dyDescent="0.3">
      <c r="B407" s="874"/>
      <c r="C407" s="106" t="s">
        <v>323</v>
      </c>
      <c r="D407" s="508"/>
      <c r="E407" s="123">
        <v>0</v>
      </c>
      <c r="F407" s="880"/>
      <c r="G407" s="881"/>
    </row>
    <row r="408" spans="2:8" x14ac:dyDescent="0.3">
      <c r="B408" s="489"/>
      <c r="C408" s="495"/>
      <c r="D408" s="508"/>
      <c r="E408" s="498"/>
      <c r="F408" s="880"/>
      <c r="G408" s="881"/>
    </row>
    <row r="409" spans="2:8" ht="16.2" x14ac:dyDescent="0.3">
      <c r="B409" s="537" t="s">
        <v>347</v>
      </c>
      <c r="C409" s="536"/>
      <c r="D409" s="509"/>
      <c r="E409" s="492">
        <f>SUM(E398:E407)</f>
        <v>0</v>
      </c>
      <c r="F409" s="806"/>
      <c r="G409" s="798"/>
      <c r="H409" s="472" t="s">
        <v>413</v>
      </c>
    </row>
    <row r="410" spans="2:8" x14ac:dyDescent="0.3">
      <c r="B410" s="885"/>
      <c r="C410" s="885"/>
      <c r="D410" s="885"/>
      <c r="E410" s="885"/>
      <c r="F410" s="885"/>
      <c r="G410" s="885"/>
    </row>
    <row r="411" spans="2:8" x14ac:dyDescent="0.3">
      <c r="B411" s="877" t="s">
        <v>348</v>
      </c>
      <c r="C411" s="878"/>
      <c r="D411" s="878"/>
      <c r="E411" s="879"/>
      <c r="F411" s="882" t="s">
        <v>370</v>
      </c>
      <c r="G411" s="883"/>
    </row>
    <row r="412" spans="2:8" x14ac:dyDescent="0.3">
      <c r="B412" s="485" t="s">
        <v>349</v>
      </c>
      <c r="C412" s="486"/>
      <c r="D412" s="542">
        <f>D129</f>
        <v>0</v>
      </c>
      <c r="E412" s="508"/>
      <c r="F412" s="875"/>
      <c r="G412" s="876"/>
    </row>
    <row r="413" spans="2:8" x14ac:dyDescent="0.3">
      <c r="B413" s="539" t="s">
        <v>350</v>
      </c>
      <c r="C413" s="486"/>
      <c r="D413" s="508"/>
      <c r="E413" s="508"/>
      <c r="F413" s="880"/>
      <c r="G413" s="881"/>
    </row>
    <row r="414" spans="2:8" x14ac:dyDescent="0.3">
      <c r="B414" s="541" t="s">
        <v>351</v>
      </c>
      <c r="C414" s="486"/>
      <c r="D414" s="110">
        <v>0</v>
      </c>
      <c r="E414" s="544">
        <f>$D$412*D414</f>
        <v>0</v>
      </c>
      <c r="F414" s="880"/>
      <c r="G414" s="881"/>
    </row>
    <row r="415" spans="2:8" x14ac:dyDescent="0.3">
      <c r="B415" s="541" t="s">
        <v>352</v>
      </c>
      <c r="C415" s="486"/>
      <c r="D415" s="110">
        <v>0</v>
      </c>
      <c r="E415" s="544">
        <f t="shared" ref="E415:E419" si="9">$D$412*D415</f>
        <v>0</v>
      </c>
      <c r="F415" s="880"/>
      <c r="G415" s="881"/>
    </row>
    <row r="416" spans="2:8" x14ac:dyDescent="0.3">
      <c r="B416" s="541" t="s">
        <v>356</v>
      </c>
      <c r="C416" s="486"/>
      <c r="D416" s="110">
        <v>0</v>
      </c>
      <c r="E416" s="544">
        <f t="shared" si="9"/>
        <v>0</v>
      </c>
      <c r="F416" s="880"/>
      <c r="G416" s="881"/>
    </row>
    <row r="417" spans="2:8" x14ac:dyDescent="0.3">
      <c r="B417" s="543" t="s">
        <v>353</v>
      </c>
      <c r="C417" s="106"/>
      <c r="D417" s="110">
        <v>0</v>
      </c>
      <c r="E417" s="544">
        <f t="shared" si="9"/>
        <v>0</v>
      </c>
      <c r="F417" s="880"/>
      <c r="G417" s="881"/>
    </row>
    <row r="418" spans="2:8" x14ac:dyDescent="0.3">
      <c r="B418" s="543" t="s">
        <v>354</v>
      </c>
      <c r="C418" s="106"/>
      <c r="D418" s="110">
        <v>0</v>
      </c>
      <c r="E418" s="544">
        <f t="shared" si="9"/>
        <v>0</v>
      </c>
      <c r="F418" s="880"/>
      <c r="G418" s="881"/>
    </row>
    <row r="419" spans="2:8" x14ac:dyDescent="0.3">
      <c r="B419" s="543" t="s">
        <v>355</v>
      </c>
      <c r="C419" s="106"/>
      <c r="D419" s="110">
        <v>0</v>
      </c>
      <c r="E419" s="544">
        <f t="shared" si="9"/>
        <v>0</v>
      </c>
      <c r="F419" s="880"/>
      <c r="G419" s="881"/>
    </row>
    <row r="420" spans="2:8" x14ac:dyDescent="0.3">
      <c r="B420" s="540"/>
      <c r="C420" s="486"/>
      <c r="D420" s="508"/>
      <c r="E420" s="508"/>
      <c r="F420" s="880"/>
      <c r="G420" s="881"/>
    </row>
    <row r="421" spans="2:8" x14ac:dyDescent="0.3">
      <c r="B421" s="872" t="s">
        <v>285</v>
      </c>
      <c r="C421" s="106" t="s">
        <v>321</v>
      </c>
      <c r="D421" s="508"/>
      <c r="E421" s="123">
        <v>0</v>
      </c>
      <c r="F421" s="880"/>
      <c r="G421" s="881"/>
    </row>
    <row r="422" spans="2:8" x14ac:dyDescent="0.3">
      <c r="B422" s="873"/>
      <c r="C422" s="106" t="s">
        <v>322</v>
      </c>
      <c r="D422" s="508"/>
      <c r="E422" s="123">
        <v>0</v>
      </c>
      <c r="F422" s="880"/>
      <c r="G422" s="881"/>
    </row>
    <row r="423" spans="2:8" x14ac:dyDescent="0.3">
      <c r="B423" s="874"/>
      <c r="C423" s="106" t="s">
        <v>323</v>
      </c>
      <c r="D423" s="508"/>
      <c r="E423" s="123">
        <v>0</v>
      </c>
      <c r="F423" s="880"/>
      <c r="G423" s="881"/>
    </row>
    <row r="424" spans="2:8" x14ac:dyDescent="0.3">
      <c r="B424" s="489"/>
      <c r="C424" s="495"/>
      <c r="D424" s="508"/>
      <c r="E424" s="498"/>
      <c r="F424" s="880"/>
      <c r="G424" s="881"/>
    </row>
    <row r="425" spans="2:8" ht="16.2" x14ac:dyDescent="0.3">
      <c r="B425" s="537" t="s">
        <v>357</v>
      </c>
      <c r="C425" s="536"/>
      <c r="D425" s="509"/>
      <c r="E425" s="492">
        <f>SUM(E412:E423)</f>
        <v>0</v>
      </c>
      <c r="F425" s="806"/>
      <c r="G425" s="798"/>
      <c r="H425" s="472" t="s">
        <v>413</v>
      </c>
    </row>
    <row r="426" spans="2:8" x14ac:dyDescent="0.3">
      <c r="B426" s="885"/>
      <c r="C426" s="885"/>
      <c r="D426" s="885"/>
      <c r="E426" s="885"/>
      <c r="F426" s="885"/>
      <c r="G426" s="885"/>
    </row>
    <row r="427" spans="2:8" x14ac:dyDescent="0.3">
      <c r="B427" s="877" t="s">
        <v>358</v>
      </c>
      <c r="C427" s="878"/>
      <c r="D427" s="878"/>
      <c r="E427" s="879"/>
      <c r="F427" s="882" t="s">
        <v>370</v>
      </c>
      <c r="G427" s="883"/>
    </row>
    <row r="428" spans="2:8" ht="32.1" customHeight="1" x14ac:dyDescent="0.3">
      <c r="B428" s="888" t="s">
        <v>359</v>
      </c>
      <c r="C428" s="889"/>
      <c r="D428" s="124">
        <v>0</v>
      </c>
      <c r="E428" s="508"/>
      <c r="F428" s="875"/>
      <c r="G428" s="876"/>
    </row>
    <row r="429" spans="2:8" ht="14.7" customHeight="1" x14ac:dyDescent="0.3">
      <c r="B429" s="888" t="s">
        <v>332</v>
      </c>
      <c r="C429" s="889"/>
      <c r="D429" s="110">
        <v>0</v>
      </c>
      <c r="E429" s="544">
        <f>D428*D429</f>
        <v>0</v>
      </c>
      <c r="F429" s="880"/>
      <c r="G429" s="881"/>
    </row>
    <row r="430" spans="2:8" x14ac:dyDescent="0.3">
      <c r="B430" s="485"/>
      <c r="C430" s="486"/>
      <c r="D430" s="498"/>
      <c r="E430" s="498"/>
      <c r="F430" s="880"/>
      <c r="G430" s="881"/>
    </row>
    <row r="431" spans="2:8" x14ac:dyDescent="0.3">
      <c r="B431" s="872" t="s">
        <v>285</v>
      </c>
      <c r="C431" s="106" t="s">
        <v>321</v>
      </c>
      <c r="D431" s="498"/>
      <c r="E431" s="123">
        <v>0</v>
      </c>
      <c r="F431" s="880"/>
      <c r="G431" s="881"/>
    </row>
    <row r="432" spans="2:8" x14ac:dyDescent="0.3">
      <c r="B432" s="873"/>
      <c r="C432" s="106" t="s">
        <v>322</v>
      </c>
      <c r="D432" s="498"/>
      <c r="E432" s="123">
        <v>0</v>
      </c>
      <c r="F432" s="880"/>
      <c r="G432" s="881"/>
    </row>
    <row r="433" spans="2:8" x14ac:dyDescent="0.3">
      <c r="B433" s="874"/>
      <c r="C433" s="106" t="s">
        <v>323</v>
      </c>
      <c r="D433" s="498"/>
      <c r="E433" s="123">
        <v>0</v>
      </c>
      <c r="F433" s="880"/>
      <c r="G433" s="881"/>
    </row>
    <row r="434" spans="2:8" x14ac:dyDescent="0.3">
      <c r="B434" s="485"/>
      <c r="C434" s="486"/>
      <c r="D434" s="498"/>
      <c r="E434" s="498"/>
      <c r="F434" s="880"/>
      <c r="G434" s="881"/>
    </row>
    <row r="435" spans="2:8" ht="16.2" x14ac:dyDescent="0.3">
      <c r="B435" s="537" t="s">
        <v>360</v>
      </c>
      <c r="C435" s="491"/>
      <c r="D435" s="538"/>
      <c r="E435" s="492">
        <f>SUM(E429:E433)</f>
        <v>0</v>
      </c>
      <c r="F435" s="806"/>
      <c r="G435" s="798"/>
      <c r="H435" s="472" t="s">
        <v>413</v>
      </c>
    </row>
    <row r="436" spans="2:8" x14ac:dyDescent="0.3">
      <c r="B436" s="885"/>
      <c r="C436" s="885"/>
      <c r="D436" s="885"/>
      <c r="E436" s="885"/>
      <c r="F436" s="885"/>
      <c r="G436" s="885"/>
    </row>
    <row r="437" spans="2:8" x14ac:dyDescent="0.3">
      <c r="B437" s="877" t="s">
        <v>362</v>
      </c>
      <c r="C437" s="878"/>
      <c r="D437" s="878"/>
      <c r="E437" s="879"/>
      <c r="F437" s="882" t="s">
        <v>370</v>
      </c>
      <c r="G437" s="883"/>
    </row>
    <row r="438" spans="2:8" ht="29.7" customHeight="1" x14ac:dyDescent="0.3">
      <c r="B438" s="888" t="s">
        <v>363</v>
      </c>
      <c r="C438" s="889"/>
      <c r="D438" s="124">
        <v>0</v>
      </c>
      <c r="E438" s="508"/>
      <c r="F438" s="875"/>
      <c r="G438" s="876"/>
    </row>
    <row r="439" spans="2:8" x14ac:dyDescent="0.3">
      <c r="B439" s="888" t="s">
        <v>332</v>
      </c>
      <c r="C439" s="889"/>
      <c r="D439" s="110">
        <v>0</v>
      </c>
      <c r="E439" s="544">
        <f>D438*D439</f>
        <v>0</v>
      </c>
      <c r="F439" s="880"/>
      <c r="G439" s="881"/>
    </row>
    <row r="440" spans="2:8" x14ac:dyDescent="0.3">
      <c r="B440" s="485"/>
      <c r="C440" s="486"/>
      <c r="D440" s="498"/>
      <c r="E440" s="498"/>
      <c r="F440" s="880"/>
      <c r="G440" s="881"/>
    </row>
    <row r="441" spans="2:8" x14ac:dyDescent="0.3">
      <c r="B441" s="872" t="s">
        <v>285</v>
      </c>
      <c r="C441" s="106" t="s">
        <v>321</v>
      </c>
      <c r="D441" s="498"/>
      <c r="E441" s="123">
        <v>0</v>
      </c>
      <c r="F441" s="880"/>
      <c r="G441" s="881"/>
    </row>
    <row r="442" spans="2:8" x14ac:dyDescent="0.3">
      <c r="B442" s="873"/>
      <c r="C442" s="106" t="s">
        <v>322</v>
      </c>
      <c r="D442" s="498"/>
      <c r="E442" s="123">
        <v>0</v>
      </c>
      <c r="F442" s="880"/>
      <c r="G442" s="881"/>
    </row>
    <row r="443" spans="2:8" x14ac:dyDescent="0.3">
      <c r="B443" s="874"/>
      <c r="C443" s="106" t="s">
        <v>323</v>
      </c>
      <c r="D443" s="498"/>
      <c r="E443" s="123">
        <v>0</v>
      </c>
      <c r="F443" s="880"/>
      <c r="G443" s="881"/>
    </row>
    <row r="444" spans="2:8" x14ac:dyDescent="0.3">
      <c r="B444" s="485"/>
      <c r="C444" s="486"/>
      <c r="D444" s="498"/>
      <c r="E444" s="498"/>
      <c r="F444" s="880"/>
      <c r="G444" s="881"/>
    </row>
    <row r="445" spans="2:8" ht="16.2" x14ac:dyDescent="0.3">
      <c r="B445" s="537" t="s">
        <v>361</v>
      </c>
      <c r="C445" s="491"/>
      <c r="D445" s="538"/>
      <c r="E445" s="492">
        <f>SUM(E439:E443)</f>
        <v>0</v>
      </c>
      <c r="F445" s="806"/>
      <c r="G445" s="798"/>
      <c r="H445" s="472" t="s">
        <v>413</v>
      </c>
    </row>
    <row r="446" spans="2:8" x14ac:dyDescent="0.3">
      <c r="B446" s="885"/>
      <c r="C446" s="885"/>
      <c r="D446" s="885"/>
      <c r="E446" s="885"/>
      <c r="F446" s="885"/>
      <c r="G446" s="885"/>
    </row>
    <row r="447" spans="2:8" x14ac:dyDescent="0.3">
      <c r="B447" s="877" t="s">
        <v>364</v>
      </c>
      <c r="C447" s="878"/>
      <c r="D447" s="878"/>
      <c r="E447" s="879"/>
      <c r="F447" s="882" t="s">
        <v>370</v>
      </c>
      <c r="G447" s="883"/>
    </row>
    <row r="448" spans="2:8" ht="32.700000000000003" customHeight="1" x14ac:dyDescent="0.3">
      <c r="B448" s="888" t="s">
        <v>365</v>
      </c>
      <c r="C448" s="889"/>
      <c r="D448" s="125">
        <v>0</v>
      </c>
      <c r="E448" s="508"/>
      <c r="F448" s="875"/>
      <c r="G448" s="876"/>
    </row>
    <row r="449" spans="2:11" x14ac:dyDescent="0.3">
      <c r="B449" s="888" t="s">
        <v>368</v>
      </c>
      <c r="C449" s="889"/>
      <c r="D449" s="110">
        <v>0</v>
      </c>
      <c r="E449" s="544">
        <f>D448*D449</f>
        <v>0</v>
      </c>
      <c r="F449" s="880"/>
      <c r="G449" s="881"/>
    </row>
    <row r="450" spans="2:11" x14ac:dyDescent="0.3">
      <c r="B450" s="499"/>
      <c r="C450" s="500"/>
      <c r="D450" s="508"/>
      <c r="E450" s="508"/>
      <c r="F450" s="880"/>
      <c r="G450" s="881"/>
    </row>
    <row r="451" spans="2:11" x14ac:dyDescent="0.3">
      <c r="B451" s="501" t="s">
        <v>367</v>
      </c>
      <c r="C451" s="500"/>
      <c r="D451" s="124">
        <v>0</v>
      </c>
      <c r="E451" s="508"/>
      <c r="F451" s="880"/>
      <c r="G451" s="881"/>
    </row>
    <row r="452" spans="2:11" x14ac:dyDescent="0.3">
      <c r="B452" s="501" t="s">
        <v>368</v>
      </c>
      <c r="C452" s="500"/>
      <c r="D452" s="110">
        <v>0</v>
      </c>
      <c r="E452" s="544">
        <f>D451*D452</f>
        <v>0</v>
      </c>
      <c r="F452" s="880"/>
      <c r="G452" s="881"/>
    </row>
    <row r="453" spans="2:11" x14ac:dyDescent="0.3">
      <c r="B453" s="499"/>
      <c r="C453" s="500"/>
      <c r="D453" s="508"/>
      <c r="E453" s="508"/>
      <c r="F453" s="880"/>
      <c r="G453" s="881"/>
    </row>
    <row r="454" spans="2:11" x14ac:dyDescent="0.3">
      <c r="B454" s="501" t="s">
        <v>366</v>
      </c>
      <c r="C454" s="500"/>
      <c r="D454" s="110">
        <v>0</v>
      </c>
      <c r="E454" s="544">
        <f>D454*12</f>
        <v>0</v>
      </c>
      <c r="F454" s="880"/>
      <c r="G454" s="881"/>
    </row>
    <row r="455" spans="2:11" x14ac:dyDescent="0.3">
      <c r="B455" s="499"/>
      <c r="C455" s="500"/>
      <c r="D455" s="508"/>
      <c r="E455" s="508"/>
      <c r="F455" s="880"/>
      <c r="G455" s="881"/>
    </row>
    <row r="456" spans="2:11" x14ac:dyDescent="0.3">
      <c r="B456" s="884" t="s">
        <v>285</v>
      </c>
      <c r="C456" s="106" t="s">
        <v>321</v>
      </c>
      <c r="D456" s="508"/>
      <c r="E456" s="109">
        <v>0</v>
      </c>
      <c r="F456" s="880"/>
      <c r="G456" s="881"/>
    </row>
    <row r="457" spans="2:11" x14ac:dyDescent="0.3">
      <c r="B457" s="884"/>
      <c r="C457" s="106" t="s">
        <v>322</v>
      </c>
      <c r="D457" s="508"/>
      <c r="E457" s="109">
        <v>0</v>
      </c>
      <c r="F457" s="880"/>
      <c r="G457" s="881"/>
    </row>
    <row r="458" spans="2:11" x14ac:dyDescent="0.3">
      <c r="B458" s="884"/>
      <c r="C458" s="106" t="s">
        <v>323</v>
      </c>
      <c r="D458" s="508"/>
      <c r="E458" s="123">
        <v>0</v>
      </c>
      <c r="F458" s="880"/>
      <c r="G458" s="881"/>
    </row>
    <row r="459" spans="2:11" x14ac:dyDescent="0.3">
      <c r="B459" s="485"/>
      <c r="C459" s="486"/>
      <c r="D459" s="508"/>
      <c r="E459" s="508"/>
      <c r="F459" s="880"/>
      <c r="G459" s="881"/>
      <c r="H459" s="545"/>
      <c r="I459" s="545"/>
      <c r="J459" s="966"/>
      <c r="K459" s="966"/>
    </row>
    <row r="460" spans="2:11" ht="16.2" x14ac:dyDescent="0.3">
      <c r="B460" s="537" t="s">
        <v>369</v>
      </c>
      <c r="C460" s="491"/>
      <c r="D460" s="509"/>
      <c r="E460" s="492">
        <f>SUM(E449:E458)</f>
        <v>0</v>
      </c>
      <c r="F460" s="806"/>
      <c r="G460" s="798"/>
      <c r="H460" s="472" t="s">
        <v>413</v>
      </c>
    </row>
    <row r="461" spans="2:11" x14ac:dyDescent="0.3">
      <c r="B461" s="885"/>
      <c r="C461" s="885"/>
      <c r="D461" s="885"/>
      <c r="E461" s="885"/>
      <c r="F461" s="885"/>
      <c r="G461" s="885"/>
    </row>
    <row r="462" spans="2:11" x14ac:dyDescent="0.3">
      <c r="B462" s="877" t="s">
        <v>373</v>
      </c>
      <c r="C462" s="878"/>
      <c r="D462" s="878"/>
      <c r="E462" s="879"/>
      <c r="F462" s="882" t="s">
        <v>370</v>
      </c>
      <c r="G462" s="883"/>
    </row>
    <row r="463" spans="2:11" x14ac:dyDescent="0.3">
      <c r="B463" s="485" t="s">
        <v>372</v>
      </c>
      <c r="C463" s="486"/>
      <c r="D463" s="110">
        <v>0</v>
      </c>
      <c r="E463" s="494">
        <f>D463*12</f>
        <v>0</v>
      </c>
      <c r="F463" s="875"/>
      <c r="G463" s="876"/>
    </row>
    <row r="464" spans="2:11" x14ac:dyDescent="0.3">
      <c r="B464" s="485"/>
      <c r="C464" s="486"/>
      <c r="D464" s="508"/>
      <c r="E464" s="508"/>
      <c r="F464" s="880"/>
      <c r="G464" s="881"/>
    </row>
    <row r="465" spans="2:8" x14ac:dyDescent="0.3">
      <c r="B465" s="884" t="s">
        <v>285</v>
      </c>
      <c r="C465" s="106" t="s">
        <v>321</v>
      </c>
      <c r="D465" s="508"/>
      <c r="E465" s="110">
        <v>0</v>
      </c>
      <c r="F465" s="880"/>
      <c r="G465" s="881"/>
    </row>
    <row r="466" spans="2:8" x14ac:dyDescent="0.3">
      <c r="B466" s="884"/>
      <c r="C466" s="106" t="s">
        <v>322</v>
      </c>
      <c r="D466" s="508"/>
      <c r="E466" s="110">
        <v>0</v>
      </c>
      <c r="F466" s="880"/>
      <c r="G466" s="881"/>
    </row>
    <row r="467" spans="2:8" x14ac:dyDescent="0.3">
      <c r="B467" s="884"/>
      <c r="C467" s="106" t="s">
        <v>323</v>
      </c>
      <c r="D467" s="508"/>
      <c r="E467" s="107">
        <v>0</v>
      </c>
      <c r="F467" s="880"/>
      <c r="G467" s="881"/>
    </row>
    <row r="468" spans="2:8" x14ac:dyDescent="0.3">
      <c r="B468" s="489"/>
      <c r="C468" s="495"/>
      <c r="D468" s="508"/>
      <c r="E468" s="546"/>
      <c r="F468" s="880"/>
      <c r="G468" s="881"/>
    </row>
    <row r="469" spans="2:8" ht="16.2" x14ac:dyDescent="0.3">
      <c r="B469" s="537" t="s">
        <v>374</v>
      </c>
      <c r="C469" s="536"/>
      <c r="D469" s="509"/>
      <c r="E469" s="510">
        <f>SUM(E463:E467)</f>
        <v>0</v>
      </c>
      <c r="F469" s="910"/>
      <c r="G469" s="911"/>
      <c r="H469" s="472" t="s">
        <v>413</v>
      </c>
    </row>
    <row r="470" spans="2:8" x14ac:dyDescent="0.3">
      <c r="B470" s="898"/>
      <c r="C470" s="898"/>
      <c r="D470" s="898"/>
      <c r="E470" s="898"/>
      <c r="F470" s="898"/>
      <c r="G470" s="898"/>
    </row>
    <row r="471" spans="2:8" x14ac:dyDescent="0.3">
      <c r="B471" s="899"/>
      <c r="C471" s="899"/>
      <c r="D471" s="899"/>
      <c r="E471" s="899"/>
      <c r="F471" s="899"/>
      <c r="G471" s="899"/>
    </row>
    <row r="472" spans="2:8" ht="21" x14ac:dyDescent="0.4">
      <c r="B472" s="900" t="s">
        <v>504</v>
      </c>
      <c r="C472" s="901"/>
      <c r="D472" s="901"/>
      <c r="E472" s="901"/>
      <c r="F472" s="901"/>
      <c r="G472" s="902"/>
      <c r="H472" s="547"/>
    </row>
    <row r="473" spans="2:8" x14ac:dyDescent="0.3">
      <c r="B473" s="885"/>
      <c r="C473" s="885"/>
      <c r="D473" s="885"/>
      <c r="E473" s="885"/>
      <c r="F473" s="885"/>
      <c r="G473" s="885"/>
    </row>
    <row r="474" spans="2:8" x14ac:dyDescent="0.3">
      <c r="B474" s="877" t="s">
        <v>453</v>
      </c>
      <c r="C474" s="878"/>
      <c r="D474" s="878"/>
      <c r="E474" s="879"/>
      <c r="F474" s="882" t="s">
        <v>370</v>
      </c>
      <c r="G474" s="883"/>
    </row>
    <row r="475" spans="2:8" x14ac:dyDescent="0.3">
      <c r="B475" s="485" t="s">
        <v>452</v>
      </c>
      <c r="C475" s="486"/>
      <c r="D475" s="110">
        <v>0</v>
      </c>
      <c r="E475" s="494">
        <f>D475*12</f>
        <v>0</v>
      </c>
      <c r="F475" s="875"/>
      <c r="G475" s="876"/>
    </row>
    <row r="476" spans="2:8" x14ac:dyDescent="0.3">
      <c r="B476" s="485" t="s">
        <v>457</v>
      </c>
      <c r="C476" s="486"/>
      <c r="D476" s="110">
        <v>0</v>
      </c>
      <c r="E476" s="494">
        <f>D476*12</f>
        <v>0</v>
      </c>
      <c r="F476" s="880"/>
      <c r="G476" s="881"/>
    </row>
    <row r="477" spans="2:8" x14ac:dyDescent="0.3">
      <c r="B477" s="884" t="s">
        <v>285</v>
      </c>
      <c r="C477" s="106" t="s">
        <v>321</v>
      </c>
      <c r="D477" s="508"/>
      <c r="E477" s="110">
        <v>0</v>
      </c>
      <c r="F477" s="880"/>
      <c r="G477" s="881"/>
    </row>
    <row r="478" spans="2:8" x14ac:dyDescent="0.3">
      <c r="B478" s="884"/>
      <c r="C478" s="106" t="s">
        <v>322</v>
      </c>
      <c r="D478" s="508"/>
      <c r="E478" s="110">
        <v>0</v>
      </c>
      <c r="F478" s="880"/>
      <c r="G478" s="881"/>
    </row>
    <row r="479" spans="2:8" x14ac:dyDescent="0.3">
      <c r="B479" s="884"/>
      <c r="C479" s="106" t="s">
        <v>323</v>
      </c>
      <c r="D479" s="508"/>
      <c r="E479" s="107">
        <v>0</v>
      </c>
      <c r="F479" s="880"/>
      <c r="G479" s="881"/>
    </row>
    <row r="480" spans="2:8" x14ac:dyDescent="0.3">
      <c r="B480" s="489"/>
      <c r="C480" s="495"/>
      <c r="D480" s="508"/>
      <c r="E480" s="546"/>
      <c r="F480" s="880"/>
      <c r="G480" s="881"/>
    </row>
    <row r="481" spans="2:8" ht="16.2" x14ac:dyDescent="0.3">
      <c r="B481" s="490" t="s">
        <v>454</v>
      </c>
      <c r="C481" s="536"/>
      <c r="D481" s="509"/>
      <c r="E481" s="510">
        <f>SUM(E475:E479)</f>
        <v>0</v>
      </c>
      <c r="F481" s="910"/>
      <c r="G481" s="911"/>
      <c r="H481" s="472" t="s">
        <v>413</v>
      </c>
    </row>
    <row r="482" spans="2:8" x14ac:dyDescent="0.3">
      <c r="B482" s="885"/>
      <c r="C482" s="885"/>
      <c r="D482" s="885"/>
      <c r="E482" s="885"/>
      <c r="F482" s="885"/>
      <c r="G482" s="885"/>
    </row>
    <row r="483" spans="2:8" x14ac:dyDescent="0.3">
      <c r="B483" s="877" t="s">
        <v>455</v>
      </c>
      <c r="C483" s="878"/>
      <c r="D483" s="878"/>
      <c r="E483" s="879"/>
      <c r="F483" s="882" t="s">
        <v>370</v>
      </c>
      <c r="G483" s="883"/>
    </row>
    <row r="484" spans="2:8" x14ac:dyDescent="0.3">
      <c r="B484" s="485" t="s">
        <v>456</v>
      </c>
      <c r="C484" s="486"/>
      <c r="D484" s="110">
        <v>0</v>
      </c>
      <c r="E484" s="548">
        <f>D484*12</f>
        <v>0</v>
      </c>
      <c r="F484" s="875"/>
      <c r="G484" s="876"/>
    </row>
    <row r="485" spans="2:8" x14ac:dyDescent="0.3">
      <c r="B485" s="485" t="s">
        <v>460</v>
      </c>
      <c r="C485" s="486"/>
      <c r="D485" s="110">
        <v>0</v>
      </c>
      <c r="E485" s="548">
        <f>D485*12</f>
        <v>0</v>
      </c>
      <c r="F485" s="880"/>
      <c r="G485" s="881"/>
    </row>
    <row r="486" spans="2:8" x14ac:dyDescent="0.3">
      <c r="B486" s="485" t="s">
        <v>458</v>
      </c>
      <c r="C486" s="486"/>
      <c r="D486" s="110">
        <v>0</v>
      </c>
      <c r="E486" s="548">
        <f>D486*12</f>
        <v>0</v>
      </c>
      <c r="F486" s="880"/>
      <c r="G486" s="881"/>
    </row>
    <row r="487" spans="2:8" x14ac:dyDescent="0.3">
      <c r="B487" s="884" t="s">
        <v>285</v>
      </c>
      <c r="C487" s="106" t="s">
        <v>321</v>
      </c>
      <c r="D487" s="508"/>
      <c r="E487" s="109">
        <v>0</v>
      </c>
      <c r="F487" s="880"/>
      <c r="G487" s="881"/>
    </row>
    <row r="488" spans="2:8" x14ac:dyDescent="0.3">
      <c r="B488" s="884"/>
      <c r="C488" s="106" t="s">
        <v>322</v>
      </c>
      <c r="D488" s="508"/>
      <c r="E488" s="109">
        <v>0</v>
      </c>
      <c r="F488" s="880"/>
      <c r="G488" s="881"/>
    </row>
    <row r="489" spans="2:8" x14ac:dyDescent="0.3">
      <c r="B489" s="884"/>
      <c r="C489" s="106" t="s">
        <v>323</v>
      </c>
      <c r="D489" s="508"/>
      <c r="E489" s="123">
        <v>0</v>
      </c>
      <c r="F489" s="880"/>
      <c r="G489" s="881"/>
    </row>
    <row r="490" spans="2:8" x14ac:dyDescent="0.3">
      <c r="B490" s="489"/>
      <c r="C490" s="495"/>
      <c r="D490" s="508"/>
      <c r="E490" s="546"/>
      <c r="F490" s="880"/>
      <c r="G490" s="881"/>
    </row>
    <row r="491" spans="2:8" ht="16.2" x14ac:dyDescent="0.3">
      <c r="B491" s="490" t="s">
        <v>459</v>
      </c>
      <c r="C491" s="536"/>
      <c r="D491" s="509"/>
      <c r="E491" s="492">
        <f>SUM(E484:E489)</f>
        <v>0</v>
      </c>
      <c r="F491" s="910"/>
      <c r="G491" s="911"/>
      <c r="H491" s="472" t="s">
        <v>413</v>
      </c>
    </row>
    <row r="492" spans="2:8" x14ac:dyDescent="0.3">
      <c r="B492" s="885"/>
      <c r="C492" s="885"/>
      <c r="D492" s="885"/>
      <c r="E492" s="885"/>
      <c r="F492" s="885"/>
      <c r="G492" s="885"/>
    </row>
    <row r="493" spans="2:8" ht="21" x14ac:dyDescent="0.3">
      <c r="B493" s="900" t="s">
        <v>505</v>
      </c>
      <c r="C493" s="901"/>
      <c r="D493" s="901"/>
      <c r="E493" s="901"/>
      <c r="F493" s="901"/>
      <c r="G493" s="902"/>
    </row>
    <row r="494" spans="2:8" x14ac:dyDescent="0.3">
      <c r="B494" s="909"/>
      <c r="C494" s="909"/>
      <c r="D494" s="909"/>
      <c r="E494" s="909"/>
      <c r="F494" s="909"/>
      <c r="G494" s="909"/>
    </row>
    <row r="495" spans="2:8" x14ac:dyDescent="0.3">
      <c r="B495" s="549" t="s">
        <v>384</v>
      </c>
      <c r="C495" s="550"/>
      <c r="D495" s="933" t="s">
        <v>385</v>
      </c>
      <c r="E495" s="933"/>
      <c r="F495" s="933"/>
      <c r="G495" s="933"/>
    </row>
    <row r="496" spans="2:8" x14ac:dyDescent="0.3">
      <c r="B496" s="485"/>
      <c r="C496" s="486"/>
      <c r="D496" s="551" t="s">
        <v>101</v>
      </c>
      <c r="E496" s="551" t="s">
        <v>102</v>
      </c>
      <c r="F496" s="552" t="s">
        <v>103</v>
      </c>
      <c r="G496" s="552" t="s">
        <v>198</v>
      </c>
    </row>
    <row r="497" spans="2:8" x14ac:dyDescent="0.3">
      <c r="B497" s="485" t="s">
        <v>388</v>
      </c>
      <c r="C497" s="486"/>
      <c r="D497" s="110">
        <v>0</v>
      </c>
      <c r="E497" s="110">
        <v>0</v>
      </c>
      <c r="F497" s="110">
        <v>0</v>
      </c>
      <c r="G497" s="110">
        <v>0</v>
      </c>
    </row>
    <row r="498" spans="2:8" x14ac:dyDescent="0.3">
      <c r="B498" s="485" t="s">
        <v>387</v>
      </c>
      <c r="C498" s="495"/>
      <c r="D498" s="507">
        <f>D497*(General!$C$9)</f>
        <v>0</v>
      </c>
      <c r="E498" s="507">
        <f>E497*(General!$C$9)</f>
        <v>0</v>
      </c>
      <c r="F498" s="507">
        <f>F497*(General!$C$9)</f>
        <v>0</v>
      </c>
      <c r="G498" s="507">
        <f>G497*(General!$C$9)</f>
        <v>0</v>
      </c>
    </row>
    <row r="499" spans="2:8" x14ac:dyDescent="0.3">
      <c r="B499" s="489" t="s">
        <v>379</v>
      </c>
      <c r="C499" s="495"/>
      <c r="D499" s="110">
        <v>0</v>
      </c>
      <c r="E499" s="110">
        <v>0</v>
      </c>
      <c r="F499" s="110">
        <v>0</v>
      </c>
      <c r="G499" s="110">
        <v>0</v>
      </c>
    </row>
    <row r="500" spans="2:8" ht="16.2" x14ac:dyDescent="0.3">
      <c r="B500" s="537" t="s">
        <v>386</v>
      </c>
      <c r="C500" s="536"/>
      <c r="D500" s="510">
        <f>SUM(D497:D499)</f>
        <v>0</v>
      </c>
      <c r="E500" s="510">
        <f t="shared" ref="E500:G500" si="10">SUM(E497:E499)</f>
        <v>0</v>
      </c>
      <c r="F500" s="510">
        <f t="shared" si="10"/>
        <v>0</v>
      </c>
      <c r="G500" s="510">
        <f t="shared" si="10"/>
        <v>0</v>
      </c>
      <c r="H500" s="472" t="s">
        <v>413</v>
      </c>
    </row>
    <row r="501" spans="2:8" x14ac:dyDescent="0.3">
      <c r="B501" s="898"/>
      <c r="C501" s="898"/>
      <c r="D501" s="898"/>
      <c r="E501" s="898"/>
      <c r="F501" s="898"/>
      <c r="G501" s="898"/>
    </row>
    <row r="502" spans="2:8" x14ac:dyDescent="0.3">
      <c r="B502" s="899"/>
      <c r="C502" s="899"/>
      <c r="D502" s="899"/>
      <c r="E502" s="899"/>
      <c r="F502" s="899"/>
      <c r="G502" s="899"/>
    </row>
    <row r="503" spans="2:8" x14ac:dyDescent="0.3">
      <c r="B503" s="877" t="s">
        <v>375</v>
      </c>
      <c r="C503" s="878"/>
      <c r="D503" s="878"/>
      <c r="E503" s="879"/>
      <c r="F503" s="882" t="s">
        <v>370</v>
      </c>
      <c r="G503" s="883"/>
    </row>
    <row r="504" spans="2:8" x14ac:dyDescent="0.3">
      <c r="B504" s="485" t="s">
        <v>376</v>
      </c>
      <c r="C504" s="486"/>
      <c r="D504" s="498"/>
      <c r="E504" s="819">
        <f>E15</f>
        <v>0</v>
      </c>
      <c r="F504" s="875"/>
      <c r="G504" s="876"/>
    </row>
    <row r="505" spans="2:8" x14ac:dyDescent="0.3">
      <c r="B505" s="485" t="s">
        <v>377</v>
      </c>
      <c r="C505" s="486"/>
      <c r="D505" s="508"/>
      <c r="E505" s="819">
        <f>E21</f>
        <v>0</v>
      </c>
      <c r="F505" s="880"/>
      <c r="G505" s="881"/>
    </row>
    <row r="506" spans="2:8" x14ac:dyDescent="0.3">
      <c r="B506" s="485" t="s">
        <v>378</v>
      </c>
      <c r="C506" s="495"/>
      <c r="D506" s="508"/>
      <c r="E506" s="494">
        <f>(E58)*(-1)</f>
        <v>0</v>
      </c>
      <c r="F506" s="880"/>
      <c r="G506" s="881"/>
    </row>
    <row r="507" spans="2:8" x14ac:dyDescent="0.3">
      <c r="B507" s="489" t="s">
        <v>379</v>
      </c>
      <c r="C507" s="106"/>
      <c r="D507" s="508"/>
      <c r="E507" s="110"/>
      <c r="F507" s="880"/>
      <c r="G507" s="881"/>
    </row>
    <row r="508" spans="2:8" x14ac:dyDescent="0.3">
      <c r="B508" s="489" t="s">
        <v>380</v>
      </c>
      <c r="C508" s="495"/>
      <c r="D508" s="508"/>
      <c r="E508" s="817">
        <f>SUM(E504:E507)</f>
        <v>0</v>
      </c>
      <c r="F508" s="880"/>
      <c r="G508" s="881"/>
    </row>
    <row r="509" spans="2:8" ht="16.2" x14ac:dyDescent="0.3">
      <c r="B509" s="489" t="s">
        <v>383</v>
      </c>
      <c r="C509" s="495"/>
      <c r="D509" s="508"/>
      <c r="E509" s="818">
        <f>E508*0.1</f>
        <v>0</v>
      </c>
      <c r="F509" s="880"/>
      <c r="G509" s="881"/>
    </row>
    <row r="510" spans="2:8" ht="16.2" x14ac:dyDescent="0.3">
      <c r="B510" s="489" t="s">
        <v>381</v>
      </c>
      <c r="C510" s="495"/>
      <c r="D510" s="508"/>
      <c r="E510" s="104">
        <v>0</v>
      </c>
      <c r="F510" s="880"/>
      <c r="G510" s="881"/>
    </row>
    <row r="511" spans="2:8" ht="16.2" x14ac:dyDescent="0.3">
      <c r="B511" s="489" t="s">
        <v>382</v>
      </c>
      <c r="C511" s="495"/>
      <c r="D511" s="508"/>
      <c r="E511" s="809"/>
      <c r="F511" s="880"/>
      <c r="G511" s="881"/>
    </row>
    <row r="512" spans="2:8" ht="16.2" x14ac:dyDescent="0.3">
      <c r="B512" s="489" t="s">
        <v>379</v>
      </c>
      <c r="C512" s="106" t="s">
        <v>321</v>
      </c>
      <c r="D512" s="508"/>
      <c r="E512" s="111"/>
      <c r="F512" s="880"/>
      <c r="G512" s="881"/>
    </row>
    <row r="513" spans="2:8" x14ac:dyDescent="0.3">
      <c r="B513" s="489"/>
      <c r="C513" s="495"/>
      <c r="D513" s="508"/>
      <c r="E513" s="546"/>
      <c r="F513" s="880"/>
      <c r="G513" s="881"/>
    </row>
    <row r="514" spans="2:8" ht="16.2" x14ac:dyDescent="0.3">
      <c r="B514" s="537" t="s">
        <v>382</v>
      </c>
      <c r="C514" s="536"/>
      <c r="D514" s="509"/>
      <c r="E514" s="510">
        <f>SUM(E509:E513)</f>
        <v>0</v>
      </c>
      <c r="F514" s="910"/>
      <c r="G514" s="911"/>
      <c r="H514" s="472" t="s">
        <v>413</v>
      </c>
    </row>
    <row r="515" spans="2:8" x14ac:dyDescent="0.3">
      <c r="B515" s="885"/>
      <c r="C515" s="885"/>
      <c r="D515" s="885"/>
      <c r="E515" s="885"/>
      <c r="F515" s="885"/>
      <c r="G515" s="885"/>
    </row>
    <row r="516" spans="2:8" x14ac:dyDescent="0.3">
      <c r="B516" s="877" t="s">
        <v>506</v>
      </c>
      <c r="C516" s="878"/>
      <c r="D516" s="878"/>
      <c r="E516" s="879"/>
      <c r="F516" s="882" t="s">
        <v>370</v>
      </c>
      <c r="G516" s="883"/>
    </row>
    <row r="517" spans="2:8" x14ac:dyDescent="0.3">
      <c r="B517" s="504" t="s">
        <v>389</v>
      </c>
      <c r="C517" s="505"/>
      <c r="D517" s="506"/>
      <c r="E517" s="819">
        <f>E15+E20+E21</f>
        <v>0</v>
      </c>
      <c r="F517" s="875"/>
      <c r="G517" s="876"/>
    </row>
    <row r="518" spans="2:8" ht="26.7" customHeight="1" x14ac:dyDescent="0.3">
      <c r="B518" s="888" t="s">
        <v>392</v>
      </c>
      <c r="C518" s="889"/>
      <c r="D518" s="508"/>
      <c r="E518" s="128">
        <v>0</v>
      </c>
      <c r="F518" s="880"/>
      <c r="G518" s="881"/>
    </row>
    <row r="519" spans="2:8" x14ac:dyDescent="0.3">
      <c r="B519" s="485" t="s">
        <v>390</v>
      </c>
      <c r="C519" s="495"/>
      <c r="D519" s="508"/>
      <c r="E519" s="817">
        <f>E517*E518</f>
        <v>0</v>
      </c>
      <c r="F519" s="880"/>
      <c r="G519" s="881"/>
    </row>
    <row r="520" spans="2:8" x14ac:dyDescent="0.3">
      <c r="B520" s="489" t="s">
        <v>379</v>
      </c>
      <c r="C520" s="106"/>
      <c r="D520" s="508"/>
      <c r="E520" s="110"/>
      <c r="F520" s="880"/>
      <c r="G520" s="881"/>
    </row>
    <row r="521" spans="2:8" x14ac:dyDescent="0.3">
      <c r="B521" s="489"/>
      <c r="C521" s="495"/>
      <c r="D521" s="508"/>
      <c r="E521" s="498"/>
      <c r="F521" s="976"/>
      <c r="G521" s="881"/>
    </row>
    <row r="522" spans="2:8" ht="16.2" x14ac:dyDescent="0.3">
      <c r="B522" s="490" t="s">
        <v>391</v>
      </c>
      <c r="C522" s="536"/>
      <c r="D522" s="509"/>
      <c r="E522" s="510">
        <f>E519+E520</f>
        <v>0</v>
      </c>
      <c r="F522" s="910"/>
      <c r="G522" s="911"/>
      <c r="H522" s="472" t="s">
        <v>413</v>
      </c>
    </row>
    <row r="523" spans="2:8" x14ac:dyDescent="0.3">
      <c r="B523" s="885"/>
      <c r="C523" s="885"/>
      <c r="D523" s="885"/>
      <c r="E523" s="885"/>
      <c r="F523" s="885"/>
      <c r="G523" s="885"/>
    </row>
    <row r="524" spans="2:8" x14ac:dyDescent="0.3">
      <c r="B524" s="877" t="s">
        <v>121</v>
      </c>
      <c r="C524" s="878"/>
      <c r="D524" s="878"/>
      <c r="E524" s="879"/>
      <c r="F524" s="882" t="s">
        <v>394</v>
      </c>
      <c r="G524" s="883"/>
    </row>
    <row r="525" spans="2:8" x14ac:dyDescent="0.3">
      <c r="B525" s="963" t="s">
        <v>438</v>
      </c>
      <c r="C525" s="964"/>
      <c r="D525" s="965"/>
      <c r="E525" s="110">
        <v>0</v>
      </c>
      <c r="F525" s="894"/>
      <c r="G525" s="895"/>
    </row>
    <row r="526" spans="2:8" x14ac:dyDescent="0.3">
      <c r="B526" s="963" t="s">
        <v>439</v>
      </c>
      <c r="C526" s="964"/>
      <c r="D526" s="965"/>
      <c r="E526" s="110">
        <v>0</v>
      </c>
      <c r="F526" s="894"/>
      <c r="G526" s="895"/>
    </row>
    <row r="527" spans="2:8" x14ac:dyDescent="0.3">
      <c r="B527" s="963" t="s">
        <v>440</v>
      </c>
      <c r="C527" s="964"/>
      <c r="D527" s="965"/>
      <c r="E527" s="110">
        <v>0</v>
      </c>
      <c r="F527" s="894"/>
      <c r="G527" s="895"/>
    </row>
    <row r="528" spans="2:8" x14ac:dyDescent="0.3">
      <c r="B528" s="963" t="s">
        <v>441</v>
      </c>
      <c r="C528" s="964"/>
      <c r="D528" s="965"/>
      <c r="E528" s="110">
        <v>0</v>
      </c>
      <c r="F528" s="894"/>
      <c r="G528" s="895"/>
    </row>
    <row r="529" spans="2:8" x14ac:dyDescent="0.3">
      <c r="B529" s="963" t="s">
        <v>442</v>
      </c>
      <c r="C529" s="964"/>
      <c r="D529" s="965"/>
      <c r="E529" s="110">
        <v>0</v>
      </c>
      <c r="F529" s="894"/>
      <c r="G529" s="895"/>
    </row>
    <row r="530" spans="2:8" x14ac:dyDescent="0.3">
      <c r="B530" s="485"/>
      <c r="C530" s="486"/>
      <c r="D530" s="486"/>
      <c r="E530" s="105"/>
      <c r="F530" s="894"/>
      <c r="G530" s="895"/>
    </row>
    <row r="531" spans="2:8" ht="16.2" x14ac:dyDescent="0.3">
      <c r="B531" s="490" t="s">
        <v>443</v>
      </c>
      <c r="C531" s="491"/>
      <c r="D531" s="491"/>
      <c r="E531" s="492">
        <f>SUM(E525:E529)</f>
        <v>0</v>
      </c>
      <c r="F531" s="904"/>
      <c r="G531" s="905"/>
      <c r="H531" s="472" t="s">
        <v>413</v>
      </c>
    </row>
    <row r="532" spans="2:8" x14ac:dyDescent="0.3">
      <c r="B532" s="885"/>
      <c r="C532" s="885"/>
      <c r="D532" s="885"/>
      <c r="E532" s="885"/>
      <c r="F532" s="885"/>
      <c r="G532" s="885"/>
    </row>
    <row r="533" spans="2:8" x14ac:dyDescent="0.3">
      <c r="B533" s="877" t="s">
        <v>437</v>
      </c>
      <c r="C533" s="878"/>
      <c r="D533" s="878"/>
      <c r="E533" s="879"/>
      <c r="F533" s="882" t="s">
        <v>394</v>
      </c>
      <c r="G533" s="883"/>
    </row>
    <row r="534" spans="2:8" x14ac:dyDescent="0.3">
      <c r="B534" s="963" t="s">
        <v>438</v>
      </c>
      <c r="C534" s="964"/>
      <c r="D534" s="965"/>
      <c r="E534" s="110">
        <v>0</v>
      </c>
      <c r="F534" s="894"/>
      <c r="G534" s="895"/>
    </row>
    <row r="535" spans="2:8" x14ac:dyDescent="0.3">
      <c r="B535" s="963" t="s">
        <v>439</v>
      </c>
      <c r="C535" s="964"/>
      <c r="D535" s="965"/>
      <c r="E535" s="110">
        <v>0</v>
      </c>
      <c r="F535" s="894"/>
      <c r="G535" s="895"/>
    </row>
    <row r="536" spans="2:8" x14ac:dyDescent="0.3">
      <c r="B536" s="963" t="s">
        <v>440</v>
      </c>
      <c r="C536" s="964"/>
      <c r="D536" s="965"/>
      <c r="E536" s="110">
        <v>0</v>
      </c>
      <c r="F536" s="894"/>
      <c r="G536" s="895"/>
    </row>
    <row r="537" spans="2:8" x14ac:dyDescent="0.3">
      <c r="B537" s="963" t="s">
        <v>441</v>
      </c>
      <c r="C537" s="964"/>
      <c r="D537" s="965"/>
      <c r="E537" s="110">
        <v>0</v>
      </c>
      <c r="F537" s="894"/>
      <c r="G537" s="895"/>
    </row>
    <row r="538" spans="2:8" x14ac:dyDescent="0.3">
      <c r="B538" s="963" t="s">
        <v>442</v>
      </c>
      <c r="C538" s="964"/>
      <c r="D538" s="965"/>
      <c r="E538" s="110">
        <v>0</v>
      </c>
      <c r="F538" s="894"/>
      <c r="G538" s="895"/>
    </row>
    <row r="539" spans="2:8" x14ac:dyDescent="0.3">
      <c r="B539" s="485"/>
      <c r="C539" s="486"/>
      <c r="D539" s="486"/>
      <c r="E539" s="487"/>
      <c r="F539" s="894"/>
      <c r="G539" s="895"/>
    </row>
    <row r="540" spans="2:8" ht="16.2" x14ac:dyDescent="0.3">
      <c r="B540" s="490" t="s">
        <v>461</v>
      </c>
      <c r="C540" s="491"/>
      <c r="D540" s="491"/>
      <c r="E540" s="492">
        <f>SUM(E534:E538)</f>
        <v>0</v>
      </c>
      <c r="F540" s="904"/>
      <c r="G540" s="905"/>
      <c r="H540" s="472" t="s">
        <v>413</v>
      </c>
    </row>
  </sheetData>
  <sheetProtection password="CDAC" sheet="1" objects="1" scenarios="1" insertRows="0" deleteRows="0"/>
  <mergeCells count="582">
    <mergeCell ref="B536:D536"/>
    <mergeCell ref="B537:D537"/>
    <mergeCell ref="B538:D538"/>
    <mergeCell ref="B515:G515"/>
    <mergeCell ref="B525:D525"/>
    <mergeCell ref="B524:E524"/>
    <mergeCell ref="F524:G524"/>
    <mergeCell ref="F525:G525"/>
    <mergeCell ref="F507:G507"/>
    <mergeCell ref="F508:G508"/>
    <mergeCell ref="F513:G513"/>
    <mergeCell ref="B516:E516"/>
    <mergeCell ref="F516:G516"/>
    <mergeCell ref="F517:G517"/>
    <mergeCell ref="F518:G518"/>
    <mergeCell ref="F519:G519"/>
    <mergeCell ref="F520:G520"/>
    <mergeCell ref="F509:G509"/>
    <mergeCell ref="F512:G512"/>
    <mergeCell ref="F522:G522"/>
    <mergeCell ref="B518:C518"/>
    <mergeCell ref="F514:G514"/>
    <mergeCell ref="F521:G521"/>
    <mergeCell ref="F526:G526"/>
    <mergeCell ref="F256:G256"/>
    <mergeCell ref="F257:G257"/>
    <mergeCell ref="F226:G226"/>
    <mergeCell ref="B494:G494"/>
    <mergeCell ref="B501:G501"/>
    <mergeCell ref="B502:G502"/>
    <mergeCell ref="B523:G523"/>
    <mergeCell ref="B532:G532"/>
    <mergeCell ref="B535:D535"/>
    <mergeCell ref="F419:G419"/>
    <mergeCell ref="F420:G420"/>
    <mergeCell ref="F421:G421"/>
    <mergeCell ref="F405:G405"/>
    <mergeCell ref="F444:G444"/>
    <mergeCell ref="B441:B443"/>
    <mergeCell ref="F443:G443"/>
    <mergeCell ref="F439:G439"/>
    <mergeCell ref="F440:G440"/>
    <mergeCell ref="F441:G441"/>
    <mergeCell ref="F442:G442"/>
    <mergeCell ref="B426:G426"/>
    <mergeCell ref="B436:G436"/>
    <mergeCell ref="F417:G417"/>
    <mergeCell ref="F418:G418"/>
    <mergeCell ref="B177:G177"/>
    <mergeCell ref="B157:G157"/>
    <mergeCell ref="B194:G194"/>
    <mergeCell ref="B214:G214"/>
    <mergeCell ref="B279:G279"/>
    <mergeCell ref="B207:C207"/>
    <mergeCell ref="F247:G247"/>
    <mergeCell ref="F248:G248"/>
    <mergeCell ref="F249:G249"/>
    <mergeCell ref="F252:G252"/>
    <mergeCell ref="F253:G253"/>
    <mergeCell ref="B251:G251"/>
    <mergeCell ref="F217:G217"/>
    <mergeCell ref="F218:G218"/>
    <mergeCell ref="F219:G219"/>
    <mergeCell ref="F220:G220"/>
    <mergeCell ref="F221:G221"/>
    <mergeCell ref="F222:G222"/>
    <mergeCell ref="F225:G225"/>
    <mergeCell ref="F245:G245"/>
    <mergeCell ref="F246:G246"/>
    <mergeCell ref="F243:G243"/>
    <mergeCell ref="F244:G244"/>
    <mergeCell ref="F254:G254"/>
    <mergeCell ref="C3:D3"/>
    <mergeCell ref="C4:D4"/>
    <mergeCell ref="B170:D170"/>
    <mergeCell ref="B171:D171"/>
    <mergeCell ref="B172:D172"/>
    <mergeCell ref="B173:D173"/>
    <mergeCell ref="B174:D174"/>
    <mergeCell ref="B150:G150"/>
    <mergeCell ref="B143:G143"/>
    <mergeCell ref="B127:G127"/>
    <mergeCell ref="B134:G134"/>
    <mergeCell ref="B118:G118"/>
    <mergeCell ref="B28:G28"/>
    <mergeCell ref="C17:D17"/>
    <mergeCell ref="C18:D18"/>
    <mergeCell ref="C19:D19"/>
    <mergeCell ref="B168:G168"/>
    <mergeCell ref="C20:D20"/>
    <mergeCell ref="C21:D21"/>
    <mergeCell ref="C22:D22"/>
    <mergeCell ref="C23:D23"/>
    <mergeCell ref="C24:D24"/>
    <mergeCell ref="C35:D35"/>
    <mergeCell ref="C36:D36"/>
    <mergeCell ref="F423:G423"/>
    <mergeCell ref="F422:G422"/>
    <mergeCell ref="B411:E411"/>
    <mergeCell ref="F411:G411"/>
    <mergeCell ref="F412:G412"/>
    <mergeCell ref="F413:G413"/>
    <mergeCell ref="F414:G414"/>
    <mergeCell ref="F415:G415"/>
    <mergeCell ref="F416:G416"/>
    <mergeCell ref="B470:G470"/>
    <mergeCell ref="B471:G471"/>
    <mergeCell ref="B473:G473"/>
    <mergeCell ref="F433:G433"/>
    <mergeCell ref="F424:G424"/>
    <mergeCell ref="F486:G486"/>
    <mergeCell ref="F463:G463"/>
    <mergeCell ref="F464:G464"/>
    <mergeCell ref="F465:G465"/>
    <mergeCell ref="F466:G466"/>
    <mergeCell ref="F467:G467"/>
    <mergeCell ref="F468:G468"/>
    <mergeCell ref="F448:G448"/>
    <mergeCell ref="F449:G449"/>
    <mergeCell ref="F450:G450"/>
    <mergeCell ref="F481:G481"/>
    <mergeCell ref="B482:G482"/>
    <mergeCell ref="F429:G429"/>
    <mergeCell ref="B437:E437"/>
    <mergeCell ref="F437:G437"/>
    <mergeCell ref="B427:E427"/>
    <mergeCell ref="F427:G427"/>
    <mergeCell ref="J459:K459"/>
    <mergeCell ref="F447:G447"/>
    <mergeCell ref="B447:E447"/>
    <mergeCell ref="B456:B458"/>
    <mergeCell ref="F483:G483"/>
    <mergeCell ref="F484:G484"/>
    <mergeCell ref="F485:G485"/>
    <mergeCell ref="F510:G510"/>
    <mergeCell ref="F511:G511"/>
    <mergeCell ref="B493:G493"/>
    <mergeCell ref="F451:G451"/>
    <mergeCell ref="F452:G452"/>
    <mergeCell ref="F453:G453"/>
    <mergeCell ref="F454:G454"/>
    <mergeCell ref="F455:G455"/>
    <mergeCell ref="F456:G456"/>
    <mergeCell ref="F457:G457"/>
    <mergeCell ref="F458:G458"/>
    <mergeCell ref="F459:G459"/>
    <mergeCell ref="F488:G488"/>
    <mergeCell ref="F489:G489"/>
    <mergeCell ref="F490:G490"/>
    <mergeCell ref="F491:G491"/>
    <mergeCell ref="B492:G492"/>
    <mergeCell ref="F527:G527"/>
    <mergeCell ref="F528:G528"/>
    <mergeCell ref="F529:G529"/>
    <mergeCell ref="F530:G530"/>
    <mergeCell ref="F531:G531"/>
    <mergeCell ref="B533:E533"/>
    <mergeCell ref="F533:G533"/>
    <mergeCell ref="F534:G534"/>
    <mergeCell ref="B526:D526"/>
    <mergeCell ref="B527:D527"/>
    <mergeCell ref="B528:D528"/>
    <mergeCell ref="B529:D529"/>
    <mergeCell ref="B534:D534"/>
    <mergeCell ref="F537:G537"/>
    <mergeCell ref="F538:G538"/>
    <mergeCell ref="F539:G539"/>
    <mergeCell ref="F540:G540"/>
    <mergeCell ref="F535:G535"/>
    <mergeCell ref="F536:G536"/>
    <mergeCell ref="B5:C5"/>
    <mergeCell ref="E5:F5"/>
    <mergeCell ref="B6:C6"/>
    <mergeCell ref="E6:F6"/>
    <mergeCell ref="B12:G12"/>
    <mergeCell ref="C13:D13"/>
    <mergeCell ref="C14:D14"/>
    <mergeCell ref="C15:D15"/>
    <mergeCell ref="C16:D16"/>
    <mergeCell ref="E8:F8"/>
    <mergeCell ref="B9:C9"/>
    <mergeCell ref="E9:F9"/>
    <mergeCell ref="B10:C10"/>
    <mergeCell ref="E10:F10"/>
    <mergeCell ref="C11:D11"/>
    <mergeCell ref="C25:D25"/>
    <mergeCell ref="C26:D26"/>
    <mergeCell ref="B27:G27"/>
    <mergeCell ref="C37:D37"/>
    <mergeCell ref="C38:D38"/>
    <mergeCell ref="C39:D39"/>
    <mergeCell ref="C40:D40"/>
    <mergeCell ref="C29:G29"/>
    <mergeCell ref="C30:D30"/>
    <mergeCell ref="C31:D31"/>
    <mergeCell ref="C32:D32"/>
    <mergeCell ref="C33:D33"/>
    <mergeCell ref="C34:D34"/>
    <mergeCell ref="C49:D49"/>
    <mergeCell ref="C51:G51"/>
    <mergeCell ref="C52:D52"/>
    <mergeCell ref="C53:D53"/>
    <mergeCell ref="C54:D54"/>
    <mergeCell ref="C55:D55"/>
    <mergeCell ref="B41:G41"/>
    <mergeCell ref="C42:D42"/>
    <mergeCell ref="C44:G44"/>
    <mergeCell ref="C45:D45"/>
    <mergeCell ref="C46:D46"/>
    <mergeCell ref="C47:D47"/>
    <mergeCell ref="C62:D62"/>
    <mergeCell ref="C63:D63"/>
    <mergeCell ref="C64:D64"/>
    <mergeCell ref="C65:D65"/>
    <mergeCell ref="C66:D66"/>
    <mergeCell ref="C67:D67"/>
    <mergeCell ref="C56:D56"/>
    <mergeCell ref="C57:D57"/>
    <mergeCell ref="C58:D58"/>
    <mergeCell ref="B59:G59"/>
    <mergeCell ref="C60:G60"/>
    <mergeCell ref="C61:D61"/>
    <mergeCell ref="C74:D74"/>
    <mergeCell ref="C76:D76"/>
    <mergeCell ref="C77:D77"/>
    <mergeCell ref="B78:G78"/>
    <mergeCell ref="C79:G79"/>
    <mergeCell ref="C80:D80"/>
    <mergeCell ref="C68:D68"/>
    <mergeCell ref="C69:D69"/>
    <mergeCell ref="C70:D70"/>
    <mergeCell ref="C71:D71"/>
    <mergeCell ref="C72:D72"/>
    <mergeCell ref="C73:D73"/>
    <mergeCell ref="C75:D75"/>
    <mergeCell ref="C87:D87"/>
    <mergeCell ref="C88:D88"/>
    <mergeCell ref="C89:D89"/>
    <mergeCell ref="C90:D90"/>
    <mergeCell ref="C91:D91"/>
    <mergeCell ref="B92:G92"/>
    <mergeCell ref="C81:D81"/>
    <mergeCell ref="C82:D82"/>
    <mergeCell ref="C83:D83"/>
    <mergeCell ref="C84:D84"/>
    <mergeCell ref="B85:G85"/>
    <mergeCell ref="C86:G86"/>
    <mergeCell ref="C102:D102"/>
    <mergeCell ref="C103:D103"/>
    <mergeCell ref="B104:G104"/>
    <mergeCell ref="C93:G93"/>
    <mergeCell ref="C94:D94"/>
    <mergeCell ref="C95:D95"/>
    <mergeCell ref="C96:D96"/>
    <mergeCell ref="C97:D97"/>
    <mergeCell ref="C98:D98"/>
    <mergeCell ref="B223:G223"/>
    <mergeCell ref="F276:G276"/>
    <mergeCell ref="F277:G277"/>
    <mergeCell ref="F284:G284"/>
    <mergeCell ref="F285:G285"/>
    <mergeCell ref="F286:G286"/>
    <mergeCell ref="B354:G354"/>
    <mergeCell ref="F210:G210"/>
    <mergeCell ref="F211:G211"/>
    <mergeCell ref="F212:G212"/>
    <mergeCell ref="F213:G213"/>
    <mergeCell ref="B270:E270"/>
    <mergeCell ref="F270:G270"/>
    <mergeCell ref="B280:E280"/>
    <mergeCell ref="F280:G280"/>
    <mergeCell ref="B283:G283"/>
    <mergeCell ref="F215:G215"/>
    <mergeCell ref="F224:G224"/>
    <mergeCell ref="F235:G235"/>
    <mergeCell ref="B235:E235"/>
    <mergeCell ref="B224:E224"/>
    <mergeCell ref="B215:E215"/>
    <mergeCell ref="F293:G293"/>
    <mergeCell ref="F255:G255"/>
    <mergeCell ref="F287:G287"/>
    <mergeCell ref="F281:G281"/>
    <mergeCell ref="F288:G288"/>
    <mergeCell ref="F289:G289"/>
    <mergeCell ref="F290:G290"/>
    <mergeCell ref="F291:G291"/>
    <mergeCell ref="F292:G292"/>
    <mergeCell ref="F297:G297"/>
    <mergeCell ref="F298:G298"/>
    <mergeCell ref="B295:G295"/>
    <mergeCell ref="F265:G265"/>
    <mergeCell ref="B259:G259"/>
    <mergeCell ref="F266:G266"/>
    <mergeCell ref="F267:G267"/>
    <mergeCell ref="F271:G271"/>
    <mergeCell ref="F272:G272"/>
    <mergeCell ref="F273:G273"/>
    <mergeCell ref="F274:G274"/>
    <mergeCell ref="F275:G275"/>
    <mergeCell ref="F260:G260"/>
    <mergeCell ref="F261:G261"/>
    <mergeCell ref="F262:G262"/>
    <mergeCell ref="F263:G263"/>
    <mergeCell ref="F264:G264"/>
    <mergeCell ref="D495:G495"/>
    <mergeCell ref="B503:E503"/>
    <mergeCell ref="F503:G503"/>
    <mergeCell ref="B296:E296"/>
    <mergeCell ref="F296:G296"/>
    <mergeCell ref="F434:G434"/>
    <mergeCell ref="F438:G438"/>
    <mergeCell ref="F469:G469"/>
    <mergeCell ref="F301:G301"/>
    <mergeCell ref="F302:G302"/>
    <mergeCell ref="F303:G303"/>
    <mergeCell ref="F304:G304"/>
    <mergeCell ref="F305:G305"/>
    <mergeCell ref="F306:G306"/>
    <mergeCell ref="F307:G307"/>
    <mergeCell ref="F308:G308"/>
    <mergeCell ref="F312:G312"/>
    <mergeCell ref="F313:G313"/>
    <mergeCell ref="F314:G314"/>
    <mergeCell ref="F315:G315"/>
    <mergeCell ref="F316:G316"/>
    <mergeCell ref="F317:G317"/>
    <mergeCell ref="B446:G446"/>
    <mergeCell ref="B461:G461"/>
    <mergeCell ref="F227:G227"/>
    <mergeCell ref="F228:G228"/>
    <mergeCell ref="F229:G229"/>
    <mergeCell ref="F230:G230"/>
    <mergeCell ref="F504:G504"/>
    <mergeCell ref="F505:G505"/>
    <mergeCell ref="F506:G506"/>
    <mergeCell ref="B428:C428"/>
    <mergeCell ref="B429:C429"/>
    <mergeCell ref="B438:C438"/>
    <mergeCell ref="B439:C439"/>
    <mergeCell ref="B448:C448"/>
    <mergeCell ref="B449:C449"/>
    <mergeCell ref="B462:E462"/>
    <mergeCell ref="B465:B467"/>
    <mergeCell ref="B474:E474"/>
    <mergeCell ref="B483:E483"/>
    <mergeCell ref="B487:B489"/>
    <mergeCell ref="B472:G472"/>
    <mergeCell ref="F462:G462"/>
    <mergeCell ref="F430:G430"/>
    <mergeCell ref="F431:G431"/>
    <mergeCell ref="F432:G432"/>
    <mergeCell ref="F231:G231"/>
    <mergeCell ref="F128:G128"/>
    <mergeCell ref="F129:G129"/>
    <mergeCell ref="F130:G130"/>
    <mergeCell ref="B117:G117"/>
    <mergeCell ref="F119:G119"/>
    <mergeCell ref="B119:E119"/>
    <mergeCell ref="F120:G120"/>
    <mergeCell ref="F121:G121"/>
    <mergeCell ref="F122:G122"/>
    <mergeCell ref="F123:G123"/>
    <mergeCell ref="F124:G124"/>
    <mergeCell ref="F125:G125"/>
    <mergeCell ref="F183:G183"/>
    <mergeCell ref="F189:G189"/>
    <mergeCell ref="F190:G190"/>
    <mergeCell ref="B185:G185"/>
    <mergeCell ref="B193:G193"/>
    <mergeCell ref="B205:C205"/>
    <mergeCell ref="F204:G204"/>
    <mergeCell ref="B204:E204"/>
    <mergeCell ref="B195:E195"/>
    <mergeCell ref="F195:G195"/>
    <mergeCell ref="F196:G196"/>
    <mergeCell ref="B198:C198"/>
    <mergeCell ref="F198:G198"/>
    <mergeCell ref="F184:G184"/>
    <mergeCell ref="F186:G186"/>
    <mergeCell ref="F187:G187"/>
    <mergeCell ref="F188:G188"/>
    <mergeCell ref="F197:G197"/>
    <mergeCell ref="F201:G201"/>
    <mergeCell ref="B203:G203"/>
    <mergeCell ref="F2:G2"/>
    <mergeCell ref="F160:G160"/>
    <mergeCell ref="F161:G161"/>
    <mergeCell ref="F164:G164"/>
    <mergeCell ref="F165:G165"/>
    <mergeCell ref="F171:G171"/>
    <mergeCell ref="F172:G172"/>
    <mergeCell ref="C99:D99"/>
    <mergeCell ref="C100:D100"/>
    <mergeCell ref="C101:D101"/>
    <mergeCell ref="F156:G156"/>
    <mergeCell ref="B158:E158"/>
    <mergeCell ref="F158:G158"/>
    <mergeCell ref="B159:C159"/>
    <mergeCell ref="F159:G159"/>
    <mergeCell ref="F162:G162"/>
    <mergeCell ref="B144:E144"/>
    <mergeCell ref="F144:G144"/>
    <mergeCell ref="F145:G145"/>
    <mergeCell ref="F146:G146"/>
    <mergeCell ref="F147:G147"/>
    <mergeCell ref="F148:G148"/>
    <mergeCell ref="F149:G149"/>
    <mergeCell ref="B145:C145"/>
    <mergeCell ref="C112:D112"/>
    <mergeCell ref="C113:D113"/>
    <mergeCell ref="B114:G114"/>
    <mergeCell ref="C115:D115"/>
    <mergeCell ref="F181:G181"/>
    <mergeCell ref="B152:C152"/>
    <mergeCell ref="F152:G152"/>
    <mergeCell ref="B178:E178"/>
    <mergeCell ref="F178:G178"/>
    <mergeCell ref="F180:G180"/>
    <mergeCell ref="F153:G153"/>
    <mergeCell ref="F154:G154"/>
    <mergeCell ref="F155:G155"/>
    <mergeCell ref="B151:E151"/>
    <mergeCell ref="F151:G151"/>
    <mergeCell ref="F133:G133"/>
    <mergeCell ref="F135:G135"/>
    <mergeCell ref="B135:E135"/>
    <mergeCell ref="F136:G136"/>
    <mergeCell ref="F137:G137"/>
    <mergeCell ref="F138:G138"/>
    <mergeCell ref="F139:G139"/>
    <mergeCell ref="F126:G126"/>
    <mergeCell ref="B128:E128"/>
    <mergeCell ref="F182:G182"/>
    <mergeCell ref="F131:G131"/>
    <mergeCell ref="F132:G132"/>
    <mergeCell ref="F140:G140"/>
    <mergeCell ref="F141:G141"/>
    <mergeCell ref="F142:G142"/>
    <mergeCell ref="F176:G176"/>
    <mergeCell ref="C105:G105"/>
    <mergeCell ref="C106:D106"/>
    <mergeCell ref="C107:D107"/>
    <mergeCell ref="C108:D108"/>
    <mergeCell ref="C109:D109"/>
    <mergeCell ref="C110:D110"/>
    <mergeCell ref="B169:E169"/>
    <mergeCell ref="F169:G169"/>
    <mergeCell ref="F170:G170"/>
    <mergeCell ref="F173:G173"/>
    <mergeCell ref="F174:G174"/>
    <mergeCell ref="B179:G179"/>
    <mergeCell ref="F175:G175"/>
    <mergeCell ref="F163:G163"/>
    <mergeCell ref="F166:G166"/>
    <mergeCell ref="F167:G167"/>
    <mergeCell ref="C111:D111"/>
    <mergeCell ref="F206:G206"/>
    <mergeCell ref="F205:G205"/>
    <mergeCell ref="F216:G216"/>
    <mergeCell ref="F199:G199"/>
    <mergeCell ref="F200:G200"/>
    <mergeCell ref="F207:G207"/>
    <mergeCell ref="F209:G209"/>
    <mergeCell ref="F208:G208"/>
    <mergeCell ref="F202:G202"/>
    <mergeCell ref="F232:G232"/>
    <mergeCell ref="F233:G233"/>
    <mergeCell ref="F237:G237"/>
    <mergeCell ref="F238:G238"/>
    <mergeCell ref="F239:G239"/>
    <mergeCell ref="F240:G240"/>
    <mergeCell ref="F241:G241"/>
    <mergeCell ref="F242:G242"/>
    <mergeCell ref="B236:G236"/>
    <mergeCell ref="B234:G234"/>
    <mergeCell ref="F299:G299"/>
    <mergeCell ref="F300:G300"/>
    <mergeCell ref="B343:E343"/>
    <mergeCell ref="F343:G343"/>
    <mergeCell ref="B341:G341"/>
    <mergeCell ref="F318:G318"/>
    <mergeCell ref="F319:G319"/>
    <mergeCell ref="F320:G320"/>
    <mergeCell ref="F321:G321"/>
    <mergeCell ref="F322:G322"/>
    <mergeCell ref="F323:G323"/>
    <mergeCell ref="F324:G324"/>
    <mergeCell ref="F325:G325"/>
    <mergeCell ref="F326:G326"/>
    <mergeCell ref="B330:G330"/>
    <mergeCell ref="F310:G310"/>
    <mergeCell ref="F311:G311"/>
    <mergeCell ref="B329:G329"/>
    <mergeCell ref="B331:G331"/>
    <mergeCell ref="F309:G309"/>
    <mergeCell ref="F344:G344"/>
    <mergeCell ref="F345:G345"/>
    <mergeCell ref="F346:G346"/>
    <mergeCell ref="F347:G347"/>
    <mergeCell ref="F348:G348"/>
    <mergeCell ref="F349:G349"/>
    <mergeCell ref="F350:G350"/>
    <mergeCell ref="B356:E356"/>
    <mergeCell ref="F356:G356"/>
    <mergeCell ref="F351:G351"/>
    <mergeCell ref="B352:G352"/>
    <mergeCell ref="B353:G353"/>
    <mergeCell ref="B355:G355"/>
    <mergeCell ref="F378:G378"/>
    <mergeCell ref="F357:G357"/>
    <mergeCell ref="F358:G358"/>
    <mergeCell ref="F359:G359"/>
    <mergeCell ref="F360:G360"/>
    <mergeCell ref="F361:G361"/>
    <mergeCell ref="F362:G362"/>
    <mergeCell ref="F367:G367"/>
    <mergeCell ref="F368:G368"/>
    <mergeCell ref="F369:G369"/>
    <mergeCell ref="F370:G370"/>
    <mergeCell ref="F371:G371"/>
    <mergeCell ref="F372:G372"/>
    <mergeCell ref="F373:G373"/>
    <mergeCell ref="F374:G374"/>
    <mergeCell ref="F375:G375"/>
    <mergeCell ref="B377:G377"/>
    <mergeCell ref="B365:E365"/>
    <mergeCell ref="F365:G365"/>
    <mergeCell ref="F366:G366"/>
    <mergeCell ref="F363:G363"/>
    <mergeCell ref="B366:C366"/>
    <mergeCell ref="B367:C367"/>
    <mergeCell ref="B369:C369"/>
    <mergeCell ref="B396:G396"/>
    <mergeCell ref="B410:G410"/>
    <mergeCell ref="F379:G379"/>
    <mergeCell ref="F380:G380"/>
    <mergeCell ref="F381:G381"/>
    <mergeCell ref="F382:G382"/>
    <mergeCell ref="B387:E387"/>
    <mergeCell ref="F388:G388"/>
    <mergeCell ref="F389:G389"/>
    <mergeCell ref="B397:E397"/>
    <mergeCell ref="F397:G397"/>
    <mergeCell ref="F406:G406"/>
    <mergeCell ref="F407:G407"/>
    <mergeCell ref="F408:G408"/>
    <mergeCell ref="F383:G383"/>
    <mergeCell ref="F384:G384"/>
    <mergeCell ref="B386:G386"/>
    <mergeCell ref="F487:G487"/>
    <mergeCell ref="F474:G474"/>
    <mergeCell ref="F475:G475"/>
    <mergeCell ref="F476:G476"/>
    <mergeCell ref="B477:B479"/>
    <mergeCell ref="F477:G477"/>
    <mergeCell ref="F478:G478"/>
    <mergeCell ref="F479:G479"/>
    <mergeCell ref="F480:G480"/>
    <mergeCell ref="F3:G3"/>
    <mergeCell ref="B346:B349"/>
    <mergeCell ref="B359:B361"/>
    <mergeCell ref="B372:B374"/>
    <mergeCell ref="B381:B383"/>
    <mergeCell ref="B391:B393"/>
    <mergeCell ref="B405:B407"/>
    <mergeCell ref="B421:B423"/>
    <mergeCell ref="B431:B433"/>
    <mergeCell ref="F428:G428"/>
    <mergeCell ref="B378:E378"/>
    <mergeCell ref="F398:G398"/>
    <mergeCell ref="F399:G399"/>
    <mergeCell ref="F400:G400"/>
    <mergeCell ref="F401:G401"/>
    <mergeCell ref="F402:G402"/>
    <mergeCell ref="F403:G403"/>
    <mergeCell ref="F404:G404"/>
    <mergeCell ref="F390:G390"/>
    <mergeCell ref="F391:G391"/>
    <mergeCell ref="F392:G392"/>
    <mergeCell ref="F393:G393"/>
    <mergeCell ref="F394:G394"/>
    <mergeCell ref="F387:G387"/>
  </mergeCells>
  <dataValidations count="2">
    <dataValidation type="whole" errorStyle="warning" operator="lessThanOrEqual" allowBlank="1" showErrorMessage="1" errorTitle="Vacancy Loss" error="this amount is typically listed as a negative value" sqref="E14">
      <formula1>0</formula1>
    </dataValidation>
    <dataValidation type="whole" errorStyle="warning" operator="lessThanOrEqual" allowBlank="1" showErrorMessage="1" errorTitle="Vacancy Loss - Proration" error="this amount is typically listed as a negative value" sqref="E17">
      <formula1>0</formula1>
    </dataValidation>
  </dataValidations>
  <hyperlinks>
    <hyperlink ref="H35" location="'AMP 1'!E233" display="Details"/>
    <hyperlink ref="H13" location="'AMP 1'!E126" display="Details"/>
    <hyperlink ref="H126" location="'AMP 1'!E13" display="Return to Budget"/>
    <hyperlink ref="H133" location="'AMP 1'!E14" display="Return to Budget"/>
    <hyperlink ref="H16" location="'AMP 1'!E140" display="Details"/>
    <hyperlink ref="H18" location="'AMP 1'!E140" display="Details"/>
    <hyperlink ref="H20:H22" location="'AMP 1'!E145" display="Details"/>
    <hyperlink ref="H20" location="'AMP 1'!E149" display="Details"/>
    <hyperlink ref="H21" location="'AMP 1'!E156" display="Details"/>
    <hyperlink ref="H22" location="'AMP 1'!E167" display="Details"/>
    <hyperlink ref="H25" location="'AMP 1'!E176" display="Details"/>
    <hyperlink ref="H14" location="'Other 1'!E133" display="Details"/>
    <hyperlink ref="H32" location="'AMP 1'!E202" display="Details"/>
    <hyperlink ref="H33" location="'AMP 1'!E211" display="Details"/>
    <hyperlink ref="H34" location="'AMP 1'!E213" display="Details"/>
    <hyperlink ref="H36" location="'AMP 1'!E268" display="Details"/>
    <hyperlink ref="H37" location="'AMP 1'!E278" display="Details"/>
    <hyperlink ref="H38" location="'AMP 1'!E294" display="Details"/>
    <hyperlink ref="H39" location="'AMP 1'!E328" display="Details"/>
    <hyperlink ref="H42" location="'AMP 1'!E222" display="Details"/>
    <hyperlink ref="H149" location="'AMP 1'!E20" display="Return to Budget"/>
    <hyperlink ref="H156" location="'AMP 1'!E21" display="Return to Budget"/>
    <hyperlink ref="H167" location="'AMP 1'!E22" display="Return to Budget"/>
    <hyperlink ref="H176" location="'AMP 1'!E25" display="Return to Budget"/>
    <hyperlink ref="H191" location="'AMP 1'!E106" display="Return to Budget"/>
    <hyperlink ref="H202" location="'AMP 1'!E32" display="Return to Budget"/>
    <hyperlink ref="H213" location="'AMP 1'!E34" display="Return to Budget"/>
    <hyperlink ref="H222" location="'AMP 1'!E42" display="Return to Budget"/>
    <hyperlink ref="H233" location="'AMP 1'!E35" display="Return to Budget"/>
    <hyperlink ref="H268" location="'AMP 1'!E36" display="Return to Budget"/>
    <hyperlink ref="H278" location="'AMP 1'!E37" display="Return to Budget"/>
    <hyperlink ref="H294" location="'AMP 1'!E38" display="Return to Budget"/>
    <hyperlink ref="H328" location="'AMP 1'!E39" display="Return to Budget"/>
    <hyperlink ref="H339" location="'AMP 1'!E51" display="Return to Budget"/>
    <hyperlink ref="H351" location="'AMP 1'!E63" display="Return to Budget"/>
    <hyperlink ref="H363" location="'AMP 1'!E65" display="Return to Budget"/>
    <hyperlink ref="H376" location="'AMP 1'!E66" display="Return to Budget"/>
    <hyperlink ref="H385" location="'AMP 1'!E67" display="Return to Budget"/>
    <hyperlink ref="H395" location="'AMP 1'!E68" display="Return to Budget"/>
    <hyperlink ref="H425" location="'AMP 1'!E70" display="Return to Budget"/>
    <hyperlink ref="H435" location="'AMP 1'!E71" display="Return to Budget"/>
    <hyperlink ref="H445" location="'AMP 1'!E72" display="Return to Budget"/>
    <hyperlink ref="H460" location="'AMP 1'!E73" display="Return to Budget"/>
    <hyperlink ref="H469" location="'AMP 1'!E74" display="Return to Budget"/>
    <hyperlink ref="H481" location="'AMP 1'!E82" display="Return to Budget"/>
    <hyperlink ref="H491" location="'AMP 1'!E83" display="Return to Budget"/>
    <hyperlink ref="H500" location="'AMP 1'!E91" display="Return to Budget"/>
    <hyperlink ref="H514" location="'AMP 1'!E96" display="Return to Budget"/>
    <hyperlink ref="H522" location="'AMP 1'!E97" display="Return to Budget"/>
    <hyperlink ref="H531" location="'AMP 1'!E110" display="Return to Budget"/>
    <hyperlink ref="H540" location="'AMP 1'!E111" display="Return to Budget"/>
    <hyperlink ref="H52" location="'AMP 1'!F333" display="Details"/>
    <hyperlink ref="H53" location="'AMP 1'!F334" display="Details"/>
    <hyperlink ref="H54" location="'AMP 1'!F335" display="Details"/>
    <hyperlink ref="H55" location="'AMP 1'!F336" display="Details"/>
    <hyperlink ref="H56" location="'AMP 1'!F337" display="Details"/>
    <hyperlink ref="H57" location="'AMP 1'!F338" display="Details"/>
    <hyperlink ref="H63" location="'AMP 1'!E351" display="Details"/>
    <hyperlink ref="H65" location="'AMP 1'!E363" display="Details"/>
    <hyperlink ref="H66" location="'AMP 1'!E376" display="Details"/>
    <hyperlink ref="H67" location="'AMP 1'!E385" display="Details"/>
    <hyperlink ref="H68" location="'AMP 1'!E395" display="Details"/>
    <hyperlink ref="H69" location="'AMP 1'!E409" display="Details"/>
    <hyperlink ref="H70" location="'AMP 1'!E425" display="Details"/>
    <hyperlink ref="H71" location="'AMP 1'!E435" display="Details"/>
    <hyperlink ref="H72" location="'AMP 1'!E445" display="Details"/>
    <hyperlink ref="H73" location="'AMP 1'!E460" display="Details"/>
    <hyperlink ref="H74" location="'AMP 1'!E469" display="Details"/>
    <hyperlink ref="H87" location="'AMP 1'!D497" display="Details"/>
    <hyperlink ref="H88" location="'AMP 1'!E497" display="Details"/>
    <hyperlink ref="H89" location="'AMP 1'!F497" display="Details"/>
    <hyperlink ref="H90" location="'AMP 1'!G497" display="Details"/>
    <hyperlink ref="H96" location="'AMP 1'!E511" display="Details"/>
    <hyperlink ref="H97" location="'AMP 1'!E519" display="Details"/>
    <hyperlink ref="H110" location="'AMP 1'!E528" display="Details"/>
    <hyperlink ref="H111" location="'AMP 1'!E537" display="Details"/>
    <hyperlink ref="H106" location="'AMP 1'!E191" display="Details"/>
    <hyperlink ref="H107" location="'AMP 1'!E191" display="Details"/>
    <hyperlink ref="H142" location="'AMP 1'!E18" display="Return to Budget"/>
    <hyperlink ref="H211" location="'AMP 1'!E33" display="Return to Budget"/>
    <hyperlink ref="H409" location="'AMP 1'!E69" display="Return to Budget"/>
    <hyperlink ref="H82" location="'AMP 1'!E481" display="Details"/>
    <hyperlink ref="H83" location="'AMP 1'!E491" display="Details"/>
    <hyperlink ref="H30" location="payroll!H20" display="Details"/>
    <hyperlink ref="H31" location="'Emp. Benefits'!E16" display="Details"/>
    <hyperlink ref="H45:H46" location="'AMP 1'!E222" display="Details"/>
    <hyperlink ref="H45" location="payroll!H29" display="Details"/>
    <hyperlink ref="H46" location="'Emp. Benefits'!E27" display="Details"/>
    <hyperlink ref="H61:H62" location="'AMP 1'!F335" display="Details"/>
    <hyperlink ref="H61" location="payroll!H50" display="Details"/>
    <hyperlink ref="H62" location="'Emp. Benefits'!E38" display="Details"/>
    <hyperlink ref="H81" location="'Emp. Benefits'!E49" display="Details"/>
    <hyperlink ref="H136" location="'AMP 1'!E16" display="Return to Budget"/>
  </hyperlinks>
  <pageMargins left="0.7" right="0.7" top="0.75" bottom="0.6" header="0" footer="0"/>
  <pageSetup scale="81" fitToHeight="0" orientation="portrait" r:id="rId1"/>
  <rowBreaks count="11" manualBreakCount="11">
    <brk id="58" max="16383" man="1"/>
    <brk id="116" max="16383" man="1"/>
    <brk id="168" max="16383" man="1"/>
    <brk id="192" max="16383" man="1"/>
    <brk id="234" max="16383" man="1"/>
    <brk id="279" max="16383" man="1"/>
    <brk id="329" max="16383" man="1"/>
    <brk id="377" max="16383" man="1"/>
    <brk id="426" max="16383" man="1"/>
    <brk id="471" max="16383" man="1"/>
    <brk id="492" max="16383" man="1"/>
  </rowBreaks>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K540"/>
  <sheetViews>
    <sheetView workbookViewId="0">
      <selection activeCell="B1" sqref="B1"/>
    </sheetView>
  </sheetViews>
  <sheetFormatPr defaultColWidth="9.33203125" defaultRowHeight="14.4" x14ac:dyDescent="0.3"/>
  <cols>
    <col min="1" max="1" width="9.33203125" style="38"/>
    <col min="2" max="2" width="13.6640625" style="38" customWidth="1"/>
    <col min="3" max="3" width="30.6640625" style="38" customWidth="1"/>
    <col min="4" max="4" width="10.33203125" style="38" customWidth="1"/>
    <col min="5" max="5" width="18.33203125" style="38" customWidth="1"/>
    <col min="6" max="6" width="21.5546875" style="38" customWidth="1"/>
    <col min="7" max="7" width="16.33203125" style="38" customWidth="1"/>
    <col min="8" max="16384" width="9.33203125" style="38"/>
  </cols>
  <sheetData>
    <row r="1" spans="2:8" ht="20.100000000000001" customHeight="1" thickBot="1" x14ac:dyDescent="0.35">
      <c r="B1" s="759" t="s">
        <v>0</v>
      </c>
      <c r="C1" s="760"/>
      <c r="D1" s="761"/>
      <c r="E1" s="762"/>
      <c r="F1" s="763"/>
      <c r="G1" s="763"/>
    </row>
    <row r="2" spans="2:8" ht="15" customHeight="1" thickBot="1" x14ac:dyDescent="0.35">
      <c r="B2" s="764" t="s">
        <v>1</v>
      </c>
      <c r="C2" s="765" t="str">
        <f>General!$C$3</f>
        <v>PHA Name</v>
      </c>
      <c r="D2" s="766"/>
      <c r="E2" s="767" t="s">
        <v>500</v>
      </c>
      <c r="F2" s="870"/>
      <c r="G2" s="871"/>
    </row>
    <row r="3" spans="2:8" ht="15" customHeight="1" thickBot="1" x14ac:dyDescent="0.35">
      <c r="B3" s="768" t="s">
        <v>2</v>
      </c>
      <c r="C3" s="967"/>
      <c r="D3" s="968"/>
      <c r="E3" s="767" t="s">
        <v>625</v>
      </c>
      <c r="F3" s="870"/>
      <c r="G3" s="871"/>
    </row>
    <row r="4" spans="2:8" ht="15" customHeight="1" thickBot="1" x14ac:dyDescent="0.35">
      <c r="B4" s="769" t="s">
        <v>3</v>
      </c>
      <c r="C4" s="967"/>
      <c r="D4" s="968"/>
      <c r="E4" s="770"/>
      <c r="F4" s="771"/>
      <c r="G4" s="772"/>
    </row>
    <row r="5" spans="2:8" ht="15" customHeight="1" thickBot="1" x14ac:dyDescent="0.35">
      <c r="B5" s="948" t="s">
        <v>4</v>
      </c>
      <c r="C5" s="949"/>
      <c r="D5" s="773" t="str">
        <f>General!C5</f>
        <v>PHA ID</v>
      </c>
      <c r="E5" s="950" t="s">
        <v>5</v>
      </c>
      <c r="F5" s="949"/>
      <c r="G5" s="60"/>
    </row>
    <row r="6" spans="2:8" ht="15" customHeight="1" thickBot="1" x14ac:dyDescent="0.35">
      <c r="B6" s="951" t="s">
        <v>6</v>
      </c>
      <c r="C6" s="952"/>
      <c r="D6" s="774">
        <f>General!$C$7</f>
        <v>43100</v>
      </c>
      <c r="E6" s="948" t="s">
        <v>7</v>
      </c>
      <c r="F6" s="953"/>
      <c r="G6" s="61"/>
    </row>
    <row r="7" spans="2:8" ht="15" customHeight="1" thickBot="1" x14ac:dyDescent="0.35">
      <c r="B7" s="461" t="s">
        <v>8</v>
      </c>
      <c r="C7" s="775"/>
      <c r="D7" s="62" t="s">
        <v>9</v>
      </c>
      <c r="E7" s="460" t="s">
        <v>10</v>
      </c>
      <c r="F7" s="462"/>
      <c r="G7" s="63"/>
    </row>
    <row r="8" spans="2:8" ht="15" customHeight="1" thickBot="1" x14ac:dyDescent="0.35">
      <c r="B8" s="460" t="s">
        <v>11</v>
      </c>
      <c r="C8" s="775"/>
      <c r="D8" s="64">
        <v>0</v>
      </c>
      <c r="E8" s="948" t="s">
        <v>12</v>
      </c>
      <c r="F8" s="949"/>
      <c r="G8" s="65"/>
    </row>
    <row r="9" spans="2:8" ht="15" customHeight="1" thickBot="1" x14ac:dyDescent="0.35">
      <c r="B9" s="959" t="s">
        <v>13</v>
      </c>
      <c r="C9" s="949"/>
      <c r="D9" s="776">
        <f>D8*12</f>
        <v>0</v>
      </c>
      <c r="E9" s="948" t="s">
        <v>14</v>
      </c>
      <c r="F9" s="960"/>
      <c r="G9" s="65"/>
    </row>
    <row r="10" spans="2:8" ht="15" customHeight="1" thickBot="1" x14ac:dyDescent="0.35">
      <c r="B10" s="948" t="s">
        <v>15</v>
      </c>
      <c r="C10" s="949"/>
      <c r="D10" s="66">
        <v>0</v>
      </c>
      <c r="E10" s="948" t="s">
        <v>16</v>
      </c>
      <c r="F10" s="949"/>
      <c r="G10" s="65"/>
    </row>
    <row r="11" spans="2:8" ht="32.1" customHeight="1" x14ac:dyDescent="0.3">
      <c r="B11" s="469" t="s">
        <v>17</v>
      </c>
      <c r="C11" s="961" t="s">
        <v>18</v>
      </c>
      <c r="D11" s="962"/>
      <c r="E11" s="470" t="s">
        <v>19</v>
      </c>
      <c r="F11" s="470" t="s">
        <v>20</v>
      </c>
      <c r="G11" s="470" t="s">
        <v>21</v>
      </c>
    </row>
    <row r="12" spans="2:8" ht="14.1" customHeight="1" x14ac:dyDescent="0.3">
      <c r="B12" s="954" t="s">
        <v>22</v>
      </c>
      <c r="C12" s="955"/>
      <c r="D12" s="955"/>
      <c r="E12" s="955"/>
      <c r="F12" s="955"/>
      <c r="G12" s="956"/>
    </row>
    <row r="13" spans="2:8" ht="14.1" customHeight="1" x14ac:dyDescent="0.3">
      <c r="B13" s="471">
        <v>11220</v>
      </c>
      <c r="C13" s="916" t="s">
        <v>23</v>
      </c>
      <c r="D13" s="917"/>
      <c r="E13" s="82">
        <f>ROUND(E126,-1)</f>
        <v>0</v>
      </c>
      <c r="F13" s="51"/>
      <c r="G13" s="52">
        <f t="shared" ref="G13:G25" si="0">SUM(E13:F13)</f>
        <v>0</v>
      </c>
      <c r="H13" s="39" t="s">
        <v>288</v>
      </c>
    </row>
    <row r="14" spans="2:8" ht="14.1" customHeight="1" x14ac:dyDescent="0.3">
      <c r="B14" s="473">
        <v>11230</v>
      </c>
      <c r="C14" s="957" t="s">
        <v>24</v>
      </c>
      <c r="D14" s="958"/>
      <c r="E14" s="197">
        <f>ROUND(E133,-1)</f>
        <v>0</v>
      </c>
      <c r="F14" s="51"/>
      <c r="G14" s="53">
        <f t="shared" si="0"/>
        <v>0</v>
      </c>
      <c r="H14" s="39" t="s">
        <v>288</v>
      </c>
    </row>
    <row r="15" spans="2:8" ht="14.1" customHeight="1" x14ac:dyDescent="0.3">
      <c r="B15" s="473">
        <v>70300</v>
      </c>
      <c r="C15" s="916" t="s">
        <v>25</v>
      </c>
      <c r="D15" s="917"/>
      <c r="E15" s="197">
        <f>ROUND(E13+E14,-1)</f>
        <v>0</v>
      </c>
      <c r="F15" s="51"/>
      <c r="G15" s="53">
        <f t="shared" si="0"/>
        <v>0</v>
      </c>
    </row>
    <row r="16" spans="2:8" ht="14.1" customHeight="1" x14ac:dyDescent="0.3">
      <c r="B16" s="473">
        <v>11240</v>
      </c>
      <c r="C16" s="943" t="s">
        <v>26</v>
      </c>
      <c r="D16" s="921"/>
      <c r="E16" s="197">
        <f>ROUND(E136+E140,-1)</f>
        <v>0</v>
      </c>
      <c r="F16" s="54"/>
      <c r="G16" s="53">
        <f t="shared" si="0"/>
        <v>0</v>
      </c>
      <c r="H16" s="39" t="s">
        <v>288</v>
      </c>
    </row>
    <row r="17" spans="2:8" ht="14.1" customHeight="1" x14ac:dyDescent="0.3">
      <c r="B17" s="473">
        <v>11250</v>
      </c>
      <c r="C17" s="973" t="s">
        <v>27</v>
      </c>
      <c r="D17" s="921"/>
      <c r="E17" s="197">
        <f>ROUND(-E136*(1-E138),-1)</f>
        <v>0</v>
      </c>
      <c r="F17" s="54"/>
      <c r="G17" s="53">
        <f t="shared" si="0"/>
        <v>0</v>
      </c>
    </row>
    <row r="18" spans="2:8" ht="14.1" customHeight="1" x14ac:dyDescent="0.3">
      <c r="B18" s="473">
        <v>70600</v>
      </c>
      <c r="C18" s="943" t="s">
        <v>28</v>
      </c>
      <c r="D18" s="921"/>
      <c r="E18" s="197">
        <f>ROUND(E16+E17,-1)</f>
        <v>0</v>
      </c>
      <c r="F18" s="54"/>
      <c r="G18" s="53">
        <f t="shared" si="0"/>
        <v>0</v>
      </c>
      <c r="H18" s="39" t="s">
        <v>288</v>
      </c>
    </row>
    <row r="19" spans="2:8" ht="14.1" customHeight="1" x14ac:dyDescent="0.3">
      <c r="B19" s="473">
        <v>70600</v>
      </c>
      <c r="C19" s="943" t="s">
        <v>29</v>
      </c>
      <c r="D19" s="921"/>
      <c r="E19" s="68"/>
      <c r="F19" s="55">
        <v>0</v>
      </c>
      <c r="G19" s="53">
        <f t="shared" si="0"/>
        <v>0</v>
      </c>
    </row>
    <row r="20" spans="2:8" ht="14.1" customHeight="1" x14ac:dyDescent="0.3">
      <c r="B20" s="473">
        <v>70400</v>
      </c>
      <c r="C20" s="916" t="s">
        <v>30</v>
      </c>
      <c r="D20" s="917"/>
      <c r="E20" s="820">
        <f>ROUND(E149,-1)</f>
        <v>0</v>
      </c>
      <c r="F20" s="54"/>
      <c r="G20" s="56">
        <f t="shared" si="0"/>
        <v>0</v>
      </c>
      <c r="H20" s="39" t="s">
        <v>288</v>
      </c>
    </row>
    <row r="21" spans="2:8" ht="14.1" customHeight="1" x14ac:dyDescent="0.3">
      <c r="B21" s="473">
        <v>70400</v>
      </c>
      <c r="C21" s="916" t="s">
        <v>31</v>
      </c>
      <c r="D21" s="917"/>
      <c r="E21" s="821">
        <f>ROUND(E156,-1)</f>
        <v>0</v>
      </c>
      <c r="F21" s="54"/>
      <c r="G21" s="56">
        <f t="shared" si="0"/>
        <v>0</v>
      </c>
      <c r="H21" s="39" t="s">
        <v>288</v>
      </c>
    </row>
    <row r="22" spans="2:8" ht="14.1" customHeight="1" x14ac:dyDescent="0.3">
      <c r="B22" s="473">
        <v>71100</v>
      </c>
      <c r="C22" s="916" t="s">
        <v>32</v>
      </c>
      <c r="D22" s="917"/>
      <c r="E22" s="820">
        <f>ROUND(E167,-1)</f>
        <v>0</v>
      </c>
      <c r="F22" s="54"/>
      <c r="G22" s="56">
        <f t="shared" si="0"/>
        <v>0</v>
      </c>
      <c r="H22" s="39" t="s">
        <v>288</v>
      </c>
    </row>
    <row r="23" spans="2:8" ht="14.1" customHeight="1" x14ac:dyDescent="0.3">
      <c r="B23" s="473">
        <v>71400</v>
      </c>
      <c r="C23" s="943" t="s">
        <v>33</v>
      </c>
      <c r="D23" s="921"/>
      <c r="E23" s="196">
        <v>0</v>
      </c>
      <c r="F23" s="54"/>
      <c r="G23" s="56">
        <f t="shared" si="0"/>
        <v>0</v>
      </c>
    </row>
    <row r="24" spans="2:8" ht="14.1" customHeight="1" x14ac:dyDescent="0.3">
      <c r="B24" s="474">
        <v>71500</v>
      </c>
      <c r="C24" s="974" t="s">
        <v>34</v>
      </c>
      <c r="D24" s="975"/>
      <c r="E24" s="196">
        <v>0</v>
      </c>
      <c r="F24" s="57"/>
      <c r="G24" s="56">
        <f t="shared" si="0"/>
        <v>0</v>
      </c>
    </row>
    <row r="25" spans="2:8" ht="14.1" customHeight="1" x14ac:dyDescent="0.3">
      <c r="B25" s="474">
        <v>71500</v>
      </c>
      <c r="C25" s="916" t="s">
        <v>35</v>
      </c>
      <c r="D25" s="917"/>
      <c r="E25" s="197">
        <f>ROUND(E176,-1)</f>
        <v>0</v>
      </c>
      <c r="F25" s="52"/>
      <c r="G25" s="56">
        <f t="shared" si="0"/>
        <v>0</v>
      </c>
      <c r="H25" s="39" t="s">
        <v>288</v>
      </c>
    </row>
    <row r="26" spans="2:8" ht="14.1" customHeight="1" x14ac:dyDescent="0.3">
      <c r="B26" s="474">
        <v>70000</v>
      </c>
      <c r="C26" s="920" t="s">
        <v>36</v>
      </c>
      <c r="D26" s="921"/>
      <c r="E26" s="59">
        <f>(E15+E18+SUM(E20:E25))</f>
        <v>0</v>
      </c>
      <c r="F26" s="59">
        <f>F19+F25</f>
        <v>0</v>
      </c>
      <c r="G26" s="59">
        <f>SUM(E26:F26)</f>
        <v>0</v>
      </c>
    </row>
    <row r="27" spans="2:8" ht="14.1" customHeight="1" x14ac:dyDescent="0.3">
      <c r="B27" s="929"/>
      <c r="C27" s="929"/>
      <c r="D27" s="929"/>
      <c r="E27" s="929"/>
      <c r="F27" s="929"/>
      <c r="G27" s="929"/>
    </row>
    <row r="28" spans="2:8" ht="14.1" customHeight="1" x14ac:dyDescent="0.3">
      <c r="B28" s="970" t="s">
        <v>37</v>
      </c>
      <c r="C28" s="971"/>
      <c r="D28" s="971"/>
      <c r="E28" s="971"/>
      <c r="F28" s="971"/>
      <c r="G28" s="972"/>
    </row>
    <row r="29" spans="2:8" ht="14.1" customHeight="1" x14ac:dyDescent="0.3">
      <c r="B29" s="78"/>
      <c r="C29" s="914" t="s">
        <v>38</v>
      </c>
      <c r="D29" s="914"/>
      <c r="E29" s="914"/>
      <c r="F29" s="914"/>
      <c r="G29" s="915"/>
    </row>
    <row r="30" spans="2:8" ht="14.1" customHeight="1" x14ac:dyDescent="0.3">
      <c r="B30" s="477">
        <v>91100</v>
      </c>
      <c r="C30" s="916" t="s">
        <v>39</v>
      </c>
      <c r="D30" s="917"/>
      <c r="E30" s="82">
        <f>ROUND(Payroll!I20,-1)</f>
        <v>0</v>
      </c>
      <c r="F30" s="52">
        <v>0</v>
      </c>
      <c r="G30" s="52">
        <f>SUM(E30:F30)</f>
        <v>0</v>
      </c>
      <c r="H30" s="39" t="s">
        <v>288</v>
      </c>
    </row>
    <row r="31" spans="2:8" ht="14.1" customHeight="1" x14ac:dyDescent="0.3">
      <c r="B31" s="473">
        <v>91500</v>
      </c>
      <c r="C31" s="916" t="s">
        <v>40</v>
      </c>
      <c r="D31" s="917"/>
      <c r="E31" s="82">
        <f>ROUND('Emp. Benefits'!F16,-1)</f>
        <v>0</v>
      </c>
      <c r="F31" s="52">
        <v>0</v>
      </c>
      <c r="G31" s="53">
        <f>SUM(E31:F31)</f>
        <v>0</v>
      </c>
      <c r="H31" s="39" t="s">
        <v>288</v>
      </c>
    </row>
    <row r="32" spans="2:8" ht="14.1" customHeight="1" x14ac:dyDescent="0.3">
      <c r="B32" s="473">
        <v>91200</v>
      </c>
      <c r="C32" s="916" t="s">
        <v>41</v>
      </c>
      <c r="D32" s="917"/>
      <c r="E32" s="197">
        <f>ROUND(E202,-1)</f>
        <v>0</v>
      </c>
      <c r="F32" s="67"/>
      <c r="G32" s="53">
        <f>SUM(E32:F32)</f>
        <v>0</v>
      </c>
      <c r="H32" s="39" t="s">
        <v>288</v>
      </c>
    </row>
    <row r="33" spans="2:8" ht="14.1" customHeight="1" x14ac:dyDescent="0.3">
      <c r="B33" s="473">
        <v>91300</v>
      </c>
      <c r="C33" s="916" t="s">
        <v>42</v>
      </c>
      <c r="D33" s="917"/>
      <c r="E33" s="197">
        <f>ROUND(E211,-1)</f>
        <v>0</v>
      </c>
      <c r="F33" s="53">
        <v>0</v>
      </c>
      <c r="G33" s="53">
        <f t="shared" ref="G33:G39" si="1">SUM(E33:F33)</f>
        <v>0</v>
      </c>
      <c r="H33" s="39" t="s">
        <v>288</v>
      </c>
    </row>
    <row r="34" spans="2:8" ht="14.1" customHeight="1" x14ac:dyDescent="0.3">
      <c r="B34" s="473">
        <v>91310</v>
      </c>
      <c r="C34" s="916" t="s">
        <v>182</v>
      </c>
      <c r="D34" s="917"/>
      <c r="E34" s="82">
        <f>ROUND(E213,-1)</f>
        <v>0</v>
      </c>
      <c r="F34" s="58"/>
      <c r="G34" s="53">
        <f t="shared" si="1"/>
        <v>0</v>
      </c>
      <c r="H34" s="39" t="s">
        <v>288</v>
      </c>
    </row>
    <row r="35" spans="2:8" ht="14.1" customHeight="1" x14ac:dyDescent="0.3">
      <c r="B35" s="473">
        <v>91400</v>
      </c>
      <c r="C35" s="916" t="s">
        <v>44</v>
      </c>
      <c r="D35" s="917"/>
      <c r="E35" s="197">
        <f>ROUND(E233,-1)</f>
        <v>0</v>
      </c>
      <c r="F35" s="67"/>
      <c r="G35" s="53">
        <f t="shared" si="1"/>
        <v>0</v>
      </c>
      <c r="H35" s="39" t="s">
        <v>288</v>
      </c>
    </row>
    <row r="36" spans="2:8" ht="14.1" customHeight="1" x14ac:dyDescent="0.3">
      <c r="B36" s="473">
        <v>91600</v>
      </c>
      <c r="C36" s="916" t="s">
        <v>45</v>
      </c>
      <c r="D36" s="917"/>
      <c r="E36" s="197">
        <f>ROUND(E268,-1)</f>
        <v>0</v>
      </c>
      <c r="F36" s="67"/>
      <c r="G36" s="53">
        <f t="shared" si="1"/>
        <v>0</v>
      </c>
      <c r="H36" s="39" t="s">
        <v>288</v>
      </c>
    </row>
    <row r="37" spans="2:8" ht="14.1" customHeight="1" x14ac:dyDescent="0.3">
      <c r="B37" s="473">
        <v>91700</v>
      </c>
      <c r="C37" s="916" t="s">
        <v>46</v>
      </c>
      <c r="D37" s="917"/>
      <c r="E37" s="197">
        <f>ROUND(E278,-1)</f>
        <v>0</v>
      </c>
      <c r="F37" s="67"/>
      <c r="G37" s="53">
        <f t="shared" si="1"/>
        <v>0</v>
      </c>
      <c r="H37" s="39" t="s">
        <v>288</v>
      </c>
    </row>
    <row r="38" spans="2:8" ht="14.1" customHeight="1" x14ac:dyDescent="0.3">
      <c r="B38" s="473">
        <v>91800</v>
      </c>
      <c r="C38" s="916" t="s">
        <v>47</v>
      </c>
      <c r="D38" s="917"/>
      <c r="E38" s="197">
        <f>ROUND(E294,-1)</f>
        <v>0</v>
      </c>
      <c r="F38" s="67"/>
      <c r="G38" s="53">
        <f t="shared" si="1"/>
        <v>0</v>
      </c>
      <c r="H38" s="39" t="s">
        <v>288</v>
      </c>
    </row>
    <row r="39" spans="2:8" ht="14.1" customHeight="1" x14ac:dyDescent="0.3">
      <c r="B39" s="473">
        <v>91900</v>
      </c>
      <c r="C39" s="916" t="s">
        <v>48</v>
      </c>
      <c r="D39" s="917"/>
      <c r="E39" s="197">
        <f>ROUND(E328,-1)</f>
        <v>0</v>
      </c>
      <c r="F39" s="67"/>
      <c r="G39" s="53">
        <f t="shared" si="1"/>
        <v>0</v>
      </c>
      <c r="H39" s="39" t="s">
        <v>288</v>
      </c>
    </row>
    <row r="40" spans="2:8" ht="14.1" customHeight="1" x14ac:dyDescent="0.3">
      <c r="B40" s="473">
        <v>91000</v>
      </c>
      <c r="C40" s="923" t="s">
        <v>49</v>
      </c>
      <c r="D40" s="924"/>
      <c r="E40" s="59">
        <f>SUM(E30:E39)</f>
        <v>0</v>
      </c>
      <c r="F40" s="59">
        <f>SUM(F30:F39)</f>
        <v>0</v>
      </c>
      <c r="G40" s="59">
        <f>SUM(G30:G39)</f>
        <v>0</v>
      </c>
    </row>
    <row r="41" spans="2:8" ht="14.1" customHeight="1" x14ac:dyDescent="0.3">
      <c r="B41" s="929"/>
      <c r="C41" s="929"/>
      <c r="D41" s="929"/>
      <c r="E41" s="929"/>
      <c r="F41" s="929"/>
      <c r="G41" s="929"/>
    </row>
    <row r="42" spans="2:8" ht="14.1" customHeight="1" x14ac:dyDescent="0.3">
      <c r="B42" s="473">
        <v>92000</v>
      </c>
      <c r="C42" s="923" t="s">
        <v>50</v>
      </c>
      <c r="D42" s="924"/>
      <c r="E42" s="822">
        <f>ROUND(E222,-1)</f>
        <v>0</v>
      </c>
      <c r="F42" s="68"/>
      <c r="G42" s="69">
        <f>SUM(E42:F42)</f>
        <v>0</v>
      </c>
      <c r="H42" s="39" t="s">
        <v>288</v>
      </c>
    </row>
    <row r="43" spans="2:8" ht="14.1" customHeight="1" x14ac:dyDescent="0.3">
      <c r="B43" s="778"/>
      <c r="C43" s="779"/>
      <c r="D43" s="779"/>
      <c r="E43" s="780"/>
      <c r="F43" s="780"/>
      <c r="G43" s="780"/>
    </row>
    <row r="44" spans="2:8" ht="14.1" customHeight="1" x14ac:dyDescent="0.3">
      <c r="B44" s="480"/>
      <c r="C44" s="914" t="s">
        <v>51</v>
      </c>
      <c r="D44" s="914"/>
      <c r="E44" s="914"/>
      <c r="F44" s="914"/>
      <c r="G44" s="915"/>
    </row>
    <row r="45" spans="2:8" ht="14.1" customHeight="1" x14ac:dyDescent="0.3">
      <c r="B45" s="473">
        <v>92100</v>
      </c>
      <c r="C45" s="943" t="s">
        <v>52</v>
      </c>
      <c r="D45" s="921"/>
      <c r="E45" s="82">
        <f>ROUND(Payroll!I29,-1)</f>
        <v>0</v>
      </c>
      <c r="F45" s="53">
        <v>0</v>
      </c>
      <c r="G45" s="53">
        <f>SUM(E45:F45)</f>
        <v>0</v>
      </c>
      <c r="H45" s="39" t="s">
        <v>288</v>
      </c>
    </row>
    <row r="46" spans="2:8" ht="14.1" customHeight="1" x14ac:dyDescent="0.3">
      <c r="B46" s="473">
        <v>92300</v>
      </c>
      <c r="C46" s="916" t="s">
        <v>53</v>
      </c>
      <c r="D46" s="917"/>
      <c r="E46" s="197">
        <f>ROUND('Emp. Benefits'!F27,-1)</f>
        <v>0</v>
      </c>
      <c r="F46" s="53">
        <v>0</v>
      </c>
      <c r="G46" s="53">
        <f>SUM(E46:F46)</f>
        <v>0</v>
      </c>
      <c r="H46" s="39" t="s">
        <v>288</v>
      </c>
    </row>
    <row r="47" spans="2:8" ht="14.1" customHeight="1" x14ac:dyDescent="0.3">
      <c r="B47" s="473">
        <v>92200</v>
      </c>
      <c r="C47" s="916" t="s">
        <v>54</v>
      </c>
      <c r="D47" s="917"/>
      <c r="E47" s="197">
        <v>0</v>
      </c>
      <c r="F47" s="67"/>
      <c r="G47" s="53">
        <f>SUM(E47:F47)</f>
        <v>0</v>
      </c>
    </row>
    <row r="48" spans="2:8" ht="14.1" customHeight="1" x14ac:dyDescent="0.3">
      <c r="B48" s="473">
        <v>92400</v>
      </c>
      <c r="C48" s="781" t="s">
        <v>55</v>
      </c>
      <c r="D48" s="782"/>
      <c r="E48" s="53">
        <v>0</v>
      </c>
      <c r="F48" s="67"/>
      <c r="G48" s="53">
        <f>SUM(E48:F48)</f>
        <v>0</v>
      </c>
    </row>
    <row r="49" spans="2:8" ht="14.1" customHeight="1" x14ac:dyDescent="0.3">
      <c r="B49" s="473">
        <v>92500</v>
      </c>
      <c r="C49" s="920" t="s">
        <v>56</v>
      </c>
      <c r="D49" s="921"/>
      <c r="E49" s="59">
        <f>SUM(E45:E48)</f>
        <v>0</v>
      </c>
      <c r="F49" s="59">
        <f>SUM(F45:F48)</f>
        <v>0</v>
      </c>
      <c r="G49" s="59">
        <f>SUM(G45:G48)</f>
        <v>0</v>
      </c>
    </row>
    <row r="50" spans="2:8" ht="14.1" customHeight="1" x14ac:dyDescent="0.3">
      <c r="B50" s="778"/>
      <c r="C50" s="779"/>
      <c r="D50" s="779"/>
      <c r="E50" s="780"/>
      <c r="F50" s="780"/>
      <c r="G50" s="780"/>
    </row>
    <row r="51" spans="2:8" ht="14.1" customHeight="1" x14ac:dyDescent="0.3">
      <c r="B51" s="480"/>
      <c r="C51" s="914" t="s">
        <v>57</v>
      </c>
      <c r="D51" s="914"/>
      <c r="E51" s="914"/>
      <c r="F51" s="914"/>
      <c r="G51" s="915"/>
    </row>
    <row r="52" spans="2:8" ht="14.1" customHeight="1" x14ac:dyDescent="0.3">
      <c r="B52" s="473">
        <v>93100</v>
      </c>
      <c r="C52" s="916" t="s">
        <v>58</v>
      </c>
      <c r="D52" s="917"/>
      <c r="E52" s="197">
        <f t="shared" ref="E52:E57" si="2">ROUND(F333,-1)</f>
        <v>0</v>
      </c>
      <c r="F52" s="53"/>
      <c r="G52" s="53">
        <f t="shared" ref="G52:G57" si="3">SUM(E52:F52)</f>
        <v>0</v>
      </c>
      <c r="H52" s="39" t="s">
        <v>288</v>
      </c>
    </row>
    <row r="53" spans="2:8" ht="14.1" customHeight="1" x14ac:dyDescent="0.3">
      <c r="B53" s="473">
        <v>93200</v>
      </c>
      <c r="C53" s="916" t="s">
        <v>59</v>
      </c>
      <c r="D53" s="917"/>
      <c r="E53" s="197">
        <f t="shared" si="2"/>
        <v>0</v>
      </c>
      <c r="F53" s="53"/>
      <c r="G53" s="53">
        <f t="shared" si="3"/>
        <v>0</v>
      </c>
      <c r="H53" s="39" t="s">
        <v>288</v>
      </c>
    </row>
    <row r="54" spans="2:8" ht="14.1" customHeight="1" x14ac:dyDescent="0.3">
      <c r="B54" s="473">
        <v>93300</v>
      </c>
      <c r="C54" s="916" t="s">
        <v>60</v>
      </c>
      <c r="D54" s="917"/>
      <c r="E54" s="197">
        <f t="shared" si="2"/>
        <v>0</v>
      </c>
      <c r="F54" s="53"/>
      <c r="G54" s="53">
        <f t="shared" si="3"/>
        <v>0</v>
      </c>
      <c r="H54" s="39" t="s">
        <v>288</v>
      </c>
    </row>
    <row r="55" spans="2:8" ht="14.1" customHeight="1" x14ac:dyDescent="0.3">
      <c r="B55" s="473">
        <v>93400</v>
      </c>
      <c r="C55" s="916" t="s">
        <v>61</v>
      </c>
      <c r="D55" s="917"/>
      <c r="E55" s="197">
        <f t="shared" si="2"/>
        <v>0</v>
      </c>
      <c r="F55" s="53"/>
      <c r="G55" s="53">
        <f t="shared" si="3"/>
        <v>0</v>
      </c>
      <c r="H55" s="39" t="s">
        <v>288</v>
      </c>
    </row>
    <row r="56" spans="2:8" ht="14.1" customHeight="1" x14ac:dyDescent="0.3">
      <c r="B56" s="473">
        <v>93600</v>
      </c>
      <c r="C56" s="916" t="s">
        <v>62</v>
      </c>
      <c r="D56" s="917"/>
      <c r="E56" s="197">
        <f t="shared" si="2"/>
        <v>0</v>
      </c>
      <c r="F56" s="53"/>
      <c r="G56" s="53">
        <f t="shared" si="3"/>
        <v>0</v>
      </c>
      <c r="H56" s="39" t="s">
        <v>288</v>
      </c>
    </row>
    <row r="57" spans="2:8" ht="14.1" customHeight="1" x14ac:dyDescent="0.3">
      <c r="B57" s="473">
        <v>93800</v>
      </c>
      <c r="C57" s="943" t="s">
        <v>63</v>
      </c>
      <c r="D57" s="921"/>
      <c r="E57" s="197">
        <f t="shared" si="2"/>
        <v>0</v>
      </c>
      <c r="F57" s="53"/>
      <c r="G57" s="53">
        <f t="shared" si="3"/>
        <v>0</v>
      </c>
      <c r="H57" s="39" t="s">
        <v>288</v>
      </c>
    </row>
    <row r="58" spans="2:8" ht="14.1" customHeight="1" x14ac:dyDescent="0.3">
      <c r="B58" s="473">
        <v>93000</v>
      </c>
      <c r="C58" s="923" t="s">
        <v>64</v>
      </c>
      <c r="D58" s="924"/>
      <c r="E58" s="59">
        <f>SUM(E52:E57)</f>
        <v>0</v>
      </c>
      <c r="F58" s="59">
        <f>SUM(F52:F57)</f>
        <v>0</v>
      </c>
      <c r="G58" s="59">
        <f>SUM(G52:G57)</f>
        <v>0</v>
      </c>
    </row>
    <row r="59" spans="2:8" ht="14.1" customHeight="1" x14ac:dyDescent="0.3">
      <c r="B59" s="947"/>
      <c r="C59" s="947"/>
      <c r="D59" s="947"/>
      <c r="E59" s="947"/>
      <c r="F59" s="947"/>
      <c r="G59" s="947"/>
    </row>
    <row r="60" spans="2:8" ht="14.1" customHeight="1" x14ac:dyDescent="0.3">
      <c r="B60" s="78"/>
      <c r="C60" s="914" t="s">
        <v>65</v>
      </c>
      <c r="D60" s="914"/>
      <c r="E60" s="914"/>
      <c r="F60" s="914"/>
      <c r="G60" s="915"/>
    </row>
    <row r="61" spans="2:8" ht="14.1" customHeight="1" x14ac:dyDescent="0.3">
      <c r="B61" s="473">
        <v>94100</v>
      </c>
      <c r="C61" s="916" t="s">
        <v>66</v>
      </c>
      <c r="D61" s="917"/>
      <c r="E61" s="197">
        <f>ROUND(Payroll!I50,-1)</f>
        <v>0</v>
      </c>
      <c r="F61" s="53">
        <v>0</v>
      </c>
      <c r="G61" s="53">
        <f>SUM(E61:F61)</f>
        <v>0</v>
      </c>
      <c r="H61" s="39" t="s">
        <v>288</v>
      </c>
    </row>
    <row r="62" spans="2:8" ht="14.1" customHeight="1" x14ac:dyDescent="0.3">
      <c r="B62" s="473">
        <v>94500</v>
      </c>
      <c r="C62" s="916" t="s">
        <v>67</v>
      </c>
      <c r="D62" s="917"/>
      <c r="E62" s="197">
        <f>ROUND('Emp. Benefits'!F38,-1)</f>
        <v>0</v>
      </c>
      <c r="F62" s="53">
        <v>0</v>
      </c>
      <c r="G62" s="53">
        <f>SUM(E62:F62)</f>
        <v>0</v>
      </c>
      <c r="H62" s="39" t="s">
        <v>288</v>
      </c>
    </row>
    <row r="63" spans="2:8" ht="14.1" customHeight="1" x14ac:dyDescent="0.3">
      <c r="B63" s="473">
        <v>94200</v>
      </c>
      <c r="C63" s="916" t="s">
        <v>68</v>
      </c>
      <c r="D63" s="917"/>
      <c r="E63" s="197">
        <f>ROUND(E351,-1)</f>
        <v>0</v>
      </c>
      <c r="F63" s="67">
        <v>0</v>
      </c>
      <c r="G63" s="53">
        <f>SUM(E63:F63)</f>
        <v>0</v>
      </c>
      <c r="H63" s="39" t="s">
        <v>288</v>
      </c>
    </row>
    <row r="64" spans="2:8" ht="14.1" customHeight="1" x14ac:dyDescent="0.3">
      <c r="B64" s="473"/>
      <c r="C64" s="916" t="s">
        <v>69</v>
      </c>
      <c r="D64" s="917"/>
      <c r="E64" s="70"/>
      <c r="F64" s="70"/>
      <c r="G64" s="71"/>
    </row>
    <row r="65" spans="2:8" ht="14.1" customHeight="1" x14ac:dyDescent="0.3">
      <c r="B65" s="473" t="s">
        <v>70</v>
      </c>
      <c r="C65" s="916" t="s">
        <v>71</v>
      </c>
      <c r="D65" s="917"/>
      <c r="E65" s="197">
        <f>ROUND(E363,-1)</f>
        <v>0</v>
      </c>
      <c r="F65" s="67"/>
      <c r="G65" s="53">
        <f t="shared" ref="G65:G75" si="4">SUM(E65:F65)</f>
        <v>0</v>
      </c>
      <c r="H65" s="39" t="s">
        <v>288</v>
      </c>
    </row>
    <row r="66" spans="2:8" ht="14.1" customHeight="1" x14ac:dyDescent="0.3">
      <c r="B66" s="473" t="s">
        <v>72</v>
      </c>
      <c r="C66" s="916" t="s">
        <v>73</v>
      </c>
      <c r="D66" s="917"/>
      <c r="E66" s="197">
        <f>ROUND(E376,-1)</f>
        <v>0</v>
      </c>
      <c r="F66" s="67"/>
      <c r="G66" s="53">
        <f t="shared" si="4"/>
        <v>0</v>
      </c>
      <c r="H66" s="39" t="s">
        <v>288</v>
      </c>
    </row>
    <row r="67" spans="2:8" ht="14.1" customHeight="1" x14ac:dyDescent="0.3">
      <c r="B67" s="473" t="s">
        <v>74</v>
      </c>
      <c r="C67" s="916" t="s">
        <v>75</v>
      </c>
      <c r="D67" s="917"/>
      <c r="E67" s="197">
        <f>ROUND(E385,-1)</f>
        <v>0</v>
      </c>
      <c r="F67" s="67"/>
      <c r="G67" s="53">
        <f t="shared" si="4"/>
        <v>0</v>
      </c>
      <c r="H67" s="39" t="s">
        <v>288</v>
      </c>
    </row>
    <row r="68" spans="2:8" ht="14.1" customHeight="1" x14ac:dyDescent="0.3">
      <c r="B68" s="473" t="s">
        <v>76</v>
      </c>
      <c r="C68" s="916" t="s">
        <v>77</v>
      </c>
      <c r="D68" s="917"/>
      <c r="E68" s="197">
        <f>ROUND(E395,-1)</f>
        <v>0</v>
      </c>
      <c r="F68" s="67"/>
      <c r="G68" s="53">
        <f t="shared" si="4"/>
        <v>0</v>
      </c>
      <c r="H68" s="39" t="s">
        <v>288</v>
      </c>
    </row>
    <row r="69" spans="2:8" ht="14.1" customHeight="1" x14ac:dyDescent="0.3">
      <c r="B69" s="473" t="s">
        <v>78</v>
      </c>
      <c r="C69" s="916" t="s">
        <v>79</v>
      </c>
      <c r="D69" s="917"/>
      <c r="E69" s="197">
        <f>ROUND(E409,-1)</f>
        <v>0</v>
      </c>
      <c r="F69" s="67"/>
      <c r="G69" s="53">
        <f t="shared" si="4"/>
        <v>0</v>
      </c>
      <c r="H69" s="39" t="s">
        <v>288</v>
      </c>
    </row>
    <row r="70" spans="2:8" ht="14.1" customHeight="1" x14ac:dyDescent="0.3">
      <c r="B70" s="473" t="s">
        <v>80</v>
      </c>
      <c r="C70" s="916" t="s">
        <v>81</v>
      </c>
      <c r="D70" s="917"/>
      <c r="E70" s="197">
        <f>ROUND(E425,-1)</f>
        <v>0</v>
      </c>
      <c r="F70" s="67"/>
      <c r="G70" s="53">
        <f t="shared" si="4"/>
        <v>0</v>
      </c>
      <c r="H70" s="39" t="s">
        <v>288</v>
      </c>
    </row>
    <row r="71" spans="2:8" ht="14.1" customHeight="1" x14ac:dyDescent="0.3">
      <c r="B71" s="473" t="s">
        <v>82</v>
      </c>
      <c r="C71" s="916" t="s">
        <v>83</v>
      </c>
      <c r="D71" s="917"/>
      <c r="E71" s="197">
        <f>ROUND(E435,-1)</f>
        <v>0</v>
      </c>
      <c r="F71" s="67"/>
      <c r="G71" s="53">
        <f t="shared" si="4"/>
        <v>0</v>
      </c>
      <c r="H71" s="39" t="s">
        <v>288</v>
      </c>
    </row>
    <row r="72" spans="2:8" ht="14.1" customHeight="1" x14ac:dyDescent="0.3">
      <c r="B72" s="473" t="s">
        <v>84</v>
      </c>
      <c r="C72" s="916" t="s">
        <v>85</v>
      </c>
      <c r="D72" s="917"/>
      <c r="E72" s="197">
        <f>ROUND(E445,-1)</f>
        <v>0</v>
      </c>
      <c r="F72" s="67"/>
      <c r="G72" s="53">
        <f t="shared" si="4"/>
        <v>0</v>
      </c>
      <c r="H72" s="39" t="s">
        <v>288</v>
      </c>
    </row>
    <row r="73" spans="2:8" ht="14.1" customHeight="1" x14ac:dyDescent="0.3">
      <c r="B73" s="473" t="s">
        <v>86</v>
      </c>
      <c r="C73" s="916" t="s">
        <v>87</v>
      </c>
      <c r="D73" s="917"/>
      <c r="E73" s="197">
        <f>ROUND(E460,-1)</f>
        <v>0</v>
      </c>
      <c r="F73" s="67"/>
      <c r="G73" s="53">
        <f t="shared" si="4"/>
        <v>0</v>
      </c>
      <c r="H73" s="39" t="s">
        <v>288</v>
      </c>
    </row>
    <row r="74" spans="2:8" ht="14.1" customHeight="1" x14ac:dyDescent="0.3">
      <c r="B74" s="473" t="s">
        <v>88</v>
      </c>
      <c r="C74" s="916" t="s">
        <v>89</v>
      </c>
      <c r="D74" s="917"/>
      <c r="E74" s="197">
        <f>ROUND(E469,-1)</f>
        <v>0</v>
      </c>
      <c r="F74" s="67"/>
      <c r="G74" s="53">
        <f t="shared" si="4"/>
        <v>0</v>
      </c>
      <c r="H74" s="39" t="s">
        <v>288</v>
      </c>
    </row>
    <row r="75" spans="2:8" ht="14.1" customHeight="1" x14ac:dyDescent="0.3">
      <c r="B75" s="473" t="s">
        <v>90</v>
      </c>
      <c r="C75" s="916" t="s">
        <v>371</v>
      </c>
      <c r="D75" s="917"/>
      <c r="E75" s="197">
        <v>0</v>
      </c>
      <c r="F75" s="67"/>
      <c r="G75" s="53">
        <f t="shared" si="4"/>
        <v>0</v>
      </c>
    </row>
    <row r="76" spans="2:8" ht="14.1" customHeight="1" x14ac:dyDescent="0.3">
      <c r="B76" s="473" t="s">
        <v>91</v>
      </c>
      <c r="C76" s="916" t="s">
        <v>92</v>
      </c>
      <c r="D76" s="917"/>
      <c r="E76" s="53">
        <v>0</v>
      </c>
      <c r="F76" s="67"/>
      <c r="G76" s="53">
        <f>SUM(E76:F76)</f>
        <v>0</v>
      </c>
    </row>
    <row r="77" spans="2:8" ht="14.1" customHeight="1" x14ac:dyDescent="0.3">
      <c r="B77" s="473">
        <v>94000</v>
      </c>
      <c r="C77" s="923" t="s">
        <v>93</v>
      </c>
      <c r="D77" s="924"/>
      <c r="E77" s="59">
        <f>SUM(E61:E76)</f>
        <v>0</v>
      </c>
      <c r="F77" s="59">
        <f>SUM(F61:F76)</f>
        <v>0</v>
      </c>
      <c r="G77" s="59">
        <f>SUM(G61:G76)</f>
        <v>0</v>
      </c>
    </row>
    <row r="78" spans="2:8" ht="14.1" customHeight="1" x14ac:dyDescent="0.3">
      <c r="B78" s="929"/>
      <c r="C78" s="929"/>
      <c r="D78" s="929"/>
      <c r="E78" s="929"/>
      <c r="F78" s="929"/>
      <c r="G78" s="929"/>
    </row>
    <row r="79" spans="2:8" ht="14.1" customHeight="1" x14ac:dyDescent="0.3">
      <c r="B79" s="78"/>
      <c r="C79" s="914" t="s">
        <v>94</v>
      </c>
      <c r="D79" s="914"/>
      <c r="E79" s="914"/>
      <c r="F79" s="914"/>
      <c r="G79" s="915"/>
    </row>
    <row r="80" spans="2:8" ht="14.1" customHeight="1" x14ac:dyDescent="0.3">
      <c r="B80" s="473">
        <v>95100</v>
      </c>
      <c r="C80" s="916" t="s">
        <v>95</v>
      </c>
      <c r="D80" s="917"/>
      <c r="E80" s="197">
        <f>ROUND(Payroll!I62,-1)</f>
        <v>0</v>
      </c>
      <c r="F80" s="56">
        <v>0</v>
      </c>
      <c r="G80" s="53">
        <f>SUM(E80:F80)</f>
        <v>0</v>
      </c>
      <c r="H80" s="39" t="s">
        <v>288</v>
      </c>
    </row>
    <row r="81" spans="2:8" ht="14.1" customHeight="1" x14ac:dyDescent="0.3">
      <c r="B81" s="473">
        <v>95500</v>
      </c>
      <c r="C81" s="916" t="s">
        <v>96</v>
      </c>
      <c r="D81" s="917"/>
      <c r="E81" s="783">
        <f>ROUND('Emp. Benefits'!F49,-1)</f>
        <v>0</v>
      </c>
      <c r="F81" s="56">
        <v>0</v>
      </c>
      <c r="G81" s="53">
        <f>SUM(E81:F81)</f>
        <v>0</v>
      </c>
      <c r="H81" s="39" t="s">
        <v>288</v>
      </c>
    </row>
    <row r="82" spans="2:8" ht="14.1" customHeight="1" x14ac:dyDescent="0.3">
      <c r="B82" s="473">
        <v>95200</v>
      </c>
      <c r="C82" s="916" t="s">
        <v>97</v>
      </c>
      <c r="D82" s="917"/>
      <c r="E82" s="197">
        <f>ROUND(E481,-1)</f>
        <v>0</v>
      </c>
      <c r="F82" s="67"/>
      <c r="G82" s="53">
        <f>SUM(E82:F82)</f>
        <v>0</v>
      </c>
      <c r="H82" s="39" t="s">
        <v>288</v>
      </c>
    </row>
    <row r="83" spans="2:8" ht="14.1" customHeight="1" x14ac:dyDescent="0.3">
      <c r="B83" s="473">
        <v>95300</v>
      </c>
      <c r="C83" s="916" t="s">
        <v>98</v>
      </c>
      <c r="D83" s="917"/>
      <c r="E83" s="197">
        <f>ROUND(E491,-1)</f>
        <v>0</v>
      </c>
      <c r="F83" s="67"/>
      <c r="G83" s="53">
        <f>SUM(E83:F83)</f>
        <v>0</v>
      </c>
      <c r="H83" s="39" t="s">
        <v>288</v>
      </c>
    </row>
    <row r="84" spans="2:8" ht="14.1" customHeight="1" x14ac:dyDescent="0.3">
      <c r="B84" s="473">
        <v>95000</v>
      </c>
      <c r="C84" s="920" t="s">
        <v>99</v>
      </c>
      <c r="D84" s="921"/>
      <c r="E84" s="59">
        <f>SUM(E80:E83)</f>
        <v>0</v>
      </c>
      <c r="F84" s="59">
        <f>SUM(F80:F83)</f>
        <v>0</v>
      </c>
      <c r="G84" s="59">
        <f>SUM(G80:G83)</f>
        <v>0</v>
      </c>
    </row>
    <row r="85" spans="2:8" ht="14.1" customHeight="1" x14ac:dyDescent="0.3">
      <c r="B85" s="946"/>
      <c r="C85" s="946"/>
      <c r="D85" s="946"/>
      <c r="E85" s="946"/>
      <c r="F85" s="946"/>
      <c r="G85" s="946"/>
    </row>
    <row r="86" spans="2:8" ht="14.1" customHeight="1" x14ac:dyDescent="0.3">
      <c r="B86" s="78"/>
      <c r="C86" s="914" t="s">
        <v>100</v>
      </c>
      <c r="D86" s="914"/>
      <c r="E86" s="914"/>
      <c r="F86" s="914"/>
      <c r="G86" s="915"/>
    </row>
    <row r="87" spans="2:8" ht="14.1" customHeight="1" x14ac:dyDescent="0.3">
      <c r="B87" s="76">
        <v>96110</v>
      </c>
      <c r="C87" s="944" t="s">
        <v>101</v>
      </c>
      <c r="D87" s="945"/>
      <c r="E87" s="82">
        <f>ROUND(D500,-1)</f>
        <v>0</v>
      </c>
      <c r="F87" s="58"/>
      <c r="G87" s="52">
        <f>SUM(E87:F87)</f>
        <v>0</v>
      </c>
      <c r="H87" s="39" t="s">
        <v>288</v>
      </c>
    </row>
    <row r="88" spans="2:8" ht="14.1" customHeight="1" x14ac:dyDescent="0.3">
      <c r="B88" s="78">
        <v>96120</v>
      </c>
      <c r="C88" s="916" t="s">
        <v>102</v>
      </c>
      <c r="D88" s="917"/>
      <c r="E88" s="783">
        <f>ROUND(E500,-1)</f>
        <v>0</v>
      </c>
      <c r="F88" s="67"/>
      <c r="G88" s="53">
        <f>SUM(E88:F88)</f>
        <v>0</v>
      </c>
      <c r="H88" s="39" t="s">
        <v>288</v>
      </c>
    </row>
    <row r="89" spans="2:8" ht="14.1" customHeight="1" x14ac:dyDescent="0.3">
      <c r="B89" s="78">
        <v>96130</v>
      </c>
      <c r="C89" s="916" t="s">
        <v>103</v>
      </c>
      <c r="D89" s="917"/>
      <c r="E89" s="783">
        <f>ROUND(F500,-1)</f>
        <v>0</v>
      </c>
      <c r="F89" s="67"/>
      <c r="G89" s="53">
        <f>SUM(E89:F89)</f>
        <v>0</v>
      </c>
      <c r="H89" s="39" t="s">
        <v>288</v>
      </c>
    </row>
    <row r="90" spans="2:8" ht="14.1" customHeight="1" x14ac:dyDescent="0.3">
      <c r="B90" s="78">
        <v>96140</v>
      </c>
      <c r="C90" s="916" t="s">
        <v>104</v>
      </c>
      <c r="D90" s="917"/>
      <c r="E90" s="783">
        <f>ROUND(G500,-1)</f>
        <v>0</v>
      </c>
      <c r="F90" s="67"/>
      <c r="G90" s="53">
        <f>SUM(E90:F90)</f>
        <v>0</v>
      </c>
      <c r="H90" s="39" t="s">
        <v>288</v>
      </c>
    </row>
    <row r="91" spans="2:8" ht="14.1" customHeight="1" x14ac:dyDescent="0.3">
      <c r="B91" s="78">
        <v>96100</v>
      </c>
      <c r="C91" s="920" t="s">
        <v>105</v>
      </c>
      <c r="D91" s="921"/>
      <c r="E91" s="69">
        <f>SUM(E87:E90)</f>
        <v>0</v>
      </c>
      <c r="F91" s="69">
        <f>SUM(F87:F90)</f>
        <v>0</v>
      </c>
      <c r="G91" s="69">
        <f>SUM(G87:G90)</f>
        <v>0</v>
      </c>
    </row>
    <row r="92" spans="2:8" ht="14.1" customHeight="1" x14ac:dyDescent="0.3">
      <c r="B92" s="922"/>
      <c r="C92" s="922"/>
      <c r="D92" s="922"/>
      <c r="E92" s="922"/>
      <c r="F92" s="922"/>
      <c r="G92" s="922"/>
    </row>
    <row r="93" spans="2:8" ht="14.1" customHeight="1" x14ac:dyDescent="0.3">
      <c r="B93" s="476"/>
      <c r="C93" s="941" t="s">
        <v>106</v>
      </c>
      <c r="D93" s="941"/>
      <c r="E93" s="941"/>
      <c r="F93" s="941"/>
      <c r="G93" s="942"/>
    </row>
    <row r="94" spans="2:8" ht="14.1" customHeight="1" x14ac:dyDescent="0.3">
      <c r="B94" s="473">
        <v>96200</v>
      </c>
      <c r="C94" s="943" t="s">
        <v>107</v>
      </c>
      <c r="D94" s="921"/>
      <c r="E94" s="53">
        <v>0</v>
      </c>
      <c r="F94" s="67"/>
      <c r="G94" s="53">
        <f>SUM(E94:F94)</f>
        <v>0</v>
      </c>
    </row>
    <row r="95" spans="2:8" ht="14.1" customHeight="1" x14ac:dyDescent="0.3">
      <c r="B95" s="473">
        <v>96210</v>
      </c>
      <c r="C95" s="916" t="s">
        <v>108</v>
      </c>
      <c r="D95" s="917"/>
      <c r="E95" s="820">
        <v>0</v>
      </c>
      <c r="F95" s="784"/>
      <c r="G95" s="53">
        <f>SUM(E95:F95)</f>
        <v>0</v>
      </c>
    </row>
    <row r="96" spans="2:8" ht="14.1" customHeight="1" x14ac:dyDescent="0.3">
      <c r="B96" s="473">
        <v>96300</v>
      </c>
      <c r="C96" s="943" t="s">
        <v>109</v>
      </c>
      <c r="D96" s="921"/>
      <c r="E96" s="820">
        <f>ROUND(E514,-1)</f>
        <v>0</v>
      </c>
      <c r="F96" s="53"/>
      <c r="G96" s="56">
        <f>SUM(E96:F96)</f>
        <v>0</v>
      </c>
      <c r="H96" s="39" t="s">
        <v>288</v>
      </c>
    </row>
    <row r="97" spans="2:8" ht="14.1" customHeight="1" x14ac:dyDescent="0.3">
      <c r="B97" s="473">
        <v>96400</v>
      </c>
      <c r="C97" s="916" t="s">
        <v>110</v>
      </c>
      <c r="D97" s="917"/>
      <c r="E97" s="820">
        <f>ROUND(E522,-1)</f>
        <v>0</v>
      </c>
      <c r="F97" s="53"/>
      <c r="G97" s="56">
        <f>SUM(E97:F97)</f>
        <v>0</v>
      </c>
      <c r="H97" s="39" t="s">
        <v>288</v>
      </c>
    </row>
    <row r="98" spans="2:8" ht="14.1" customHeight="1" x14ac:dyDescent="0.3">
      <c r="B98" s="473">
        <v>96800</v>
      </c>
      <c r="C98" s="916" t="s">
        <v>111</v>
      </c>
      <c r="D98" s="917"/>
      <c r="E98" s="481">
        <v>0</v>
      </c>
      <c r="F98" s="785"/>
      <c r="G98" s="56">
        <f>SUM(E98:F98)</f>
        <v>0</v>
      </c>
    </row>
    <row r="99" spans="2:8" ht="14.1" customHeight="1" x14ac:dyDescent="0.3">
      <c r="B99" s="482">
        <v>96000</v>
      </c>
      <c r="C99" s="927" t="s">
        <v>112</v>
      </c>
      <c r="D99" s="928"/>
      <c r="E99" s="72">
        <f>SUM(E94:E98)</f>
        <v>0</v>
      </c>
      <c r="F99" s="72">
        <f>SUM(F94:F98)</f>
        <v>0</v>
      </c>
      <c r="G99" s="72">
        <f>SUM(G94:G98)</f>
        <v>0</v>
      </c>
    </row>
    <row r="100" spans="2:8" ht="14.1" customHeight="1" x14ac:dyDescent="0.3">
      <c r="B100" s="155"/>
      <c r="C100" s="929"/>
      <c r="D100" s="929"/>
      <c r="E100" s="73"/>
      <c r="F100" s="73"/>
      <c r="G100" s="73"/>
    </row>
    <row r="101" spans="2:8" ht="14.1" customHeight="1" x14ac:dyDescent="0.3">
      <c r="B101" s="74">
        <v>96900</v>
      </c>
      <c r="C101" s="930" t="s">
        <v>113</v>
      </c>
      <c r="D101" s="931"/>
      <c r="E101" s="75">
        <f>E40+E77+E58+E84+E49+E99+E91+E42</f>
        <v>0</v>
      </c>
      <c r="F101" s="75">
        <f>F40+F77+F58+F84+F49+F99+F91+F42</f>
        <v>0</v>
      </c>
      <c r="G101" s="75">
        <f>G40+G77+G58+G84+G49+G99+G91+G42</f>
        <v>0</v>
      </c>
    </row>
    <row r="102" spans="2:8" ht="14.1" customHeight="1" x14ac:dyDescent="0.3">
      <c r="B102" s="155"/>
      <c r="C102" s="929"/>
      <c r="D102" s="929"/>
      <c r="E102" s="73"/>
      <c r="F102" s="73"/>
      <c r="G102" s="73"/>
    </row>
    <row r="103" spans="2:8" ht="14.1" customHeight="1" x14ac:dyDescent="0.3">
      <c r="B103" s="76">
        <v>97000</v>
      </c>
      <c r="C103" s="939" t="s">
        <v>114</v>
      </c>
      <c r="D103" s="940"/>
      <c r="E103" s="77">
        <f>E26-E101</f>
        <v>0</v>
      </c>
      <c r="F103" s="77">
        <f>F26-F101</f>
        <v>0</v>
      </c>
      <c r="G103" s="77">
        <f>G26-G101</f>
        <v>0</v>
      </c>
    </row>
    <row r="104" spans="2:8" ht="14.1" customHeight="1" x14ac:dyDescent="0.3">
      <c r="B104" s="929"/>
      <c r="C104" s="929"/>
      <c r="D104" s="929"/>
      <c r="E104" s="929"/>
      <c r="F104" s="929"/>
      <c r="G104" s="929"/>
    </row>
    <row r="105" spans="2:8" ht="14.1" customHeight="1" x14ac:dyDescent="0.3">
      <c r="B105" s="78"/>
      <c r="C105" s="914" t="s">
        <v>115</v>
      </c>
      <c r="D105" s="914"/>
      <c r="E105" s="914"/>
      <c r="F105" s="914"/>
      <c r="G105" s="915"/>
    </row>
    <row r="106" spans="2:8" ht="14.1" customHeight="1" x14ac:dyDescent="0.3">
      <c r="B106" s="473">
        <v>10010</v>
      </c>
      <c r="C106" s="916" t="s">
        <v>116</v>
      </c>
      <c r="D106" s="917"/>
      <c r="E106" s="823">
        <f>ROUND(E191,-1)</f>
        <v>0</v>
      </c>
      <c r="F106" s="79"/>
      <c r="G106" s="56">
        <f>SUM(E106:F106)</f>
        <v>0</v>
      </c>
      <c r="H106" s="39" t="s">
        <v>288</v>
      </c>
    </row>
    <row r="107" spans="2:8" ht="14.1" customHeight="1" x14ac:dyDescent="0.3">
      <c r="B107" s="473">
        <v>10020</v>
      </c>
      <c r="C107" s="916" t="s">
        <v>117</v>
      </c>
      <c r="D107" s="917"/>
      <c r="E107" s="824"/>
      <c r="F107" s="197">
        <f>ROUND(E106*(-1),-1)</f>
        <v>0</v>
      </c>
      <c r="G107" s="56">
        <f t="shared" ref="G107:G112" si="5">SUM(E107:F107)</f>
        <v>0</v>
      </c>
      <c r="H107" s="39" t="s">
        <v>288</v>
      </c>
    </row>
    <row r="108" spans="2:8" ht="14.1" customHeight="1" x14ac:dyDescent="0.3">
      <c r="B108" s="473">
        <v>70610</v>
      </c>
      <c r="C108" s="916" t="s">
        <v>118</v>
      </c>
      <c r="D108" s="917"/>
      <c r="E108" s="68"/>
      <c r="F108" s="80"/>
      <c r="G108" s="56">
        <f t="shared" si="5"/>
        <v>0</v>
      </c>
    </row>
    <row r="109" spans="2:8" ht="14.1" customHeight="1" x14ac:dyDescent="0.3">
      <c r="B109" s="473" t="s">
        <v>119</v>
      </c>
      <c r="C109" s="916" t="s">
        <v>120</v>
      </c>
      <c r="D109" s="917"/>
      <c r="E109" s="82"/>
      <c r="F109" s="81">
        <v>0</v>
      </c>
      <c r="G109" s="53">
        <f t="shared" si="5"/>
        <v>0</v>
      </c>
    </row>
    <row r="110" spans="2:8" ht="14.1" customHeight="1" x14ac:dyDescent="0.3">
      <c r="B110" s="473">
        <v>97100</v>
      </c>
      <c r="C110" s="916" t="s">
        <v>121</v>
      </c>
      <c r="D110" s="917"/>
      <c r="E110" s="82">
        <f>ROUND(E531,-1)*-1</f>
        <v>0</v>
      </c>
      <c r="F110" s="79">
        <v>0</v>
      </c>
      <c r="G110" s="53">
        <f t="shared" si="5"/>
        <v>0</v>
      </c>
      <c r="H110" s="39" t="s">
        <v>288</v>
      </c>
    </row>
    <row r="111" spans="2:8" ht="14.1" customHeight="1" x14ac:dyDescent="0.3">
      <c r="B111" s="474"/>
      <c r="C111" s="916" t="s">
        <v>122</v>
      </c>
      <c r="D111" s="917"/>
      <c r="E111" s="82">
        <f>ROUND(E540,-1)*-1</f>
        <v>0</v>
      </c>
      <c r="F111" s="57"/>
      <c r="G111" s="53">
        <f t="shared" si="5"/>
        <v>0</v>
      </c>
      <c r="H111" s="39" t="s">
        <v>288</v>
      </c>
    </row>
    <row r="112" spans="2:8" ht="14.1" customHeight="1" x14ac:dyDescent="0.3">
      <c r="B112" s="474"/>
      <c r="C112" s="916" t="s">
        <v>194</v>
      </c>
      <c r="D112" s="917"/>
      <c r="E112" s="53"/>
      <c r="F112" s="67">
        <v>0</v>
      </c>
      <c r="G112" s="53">
        <f t="shared" si="5"/>
        <v>0</v>
      </c>
    </row>
    <row r="113" spans="2:8" ht="14.1" customHeight="1" x14ac:dyDescent="0.3">
      <c r="B113" s="474"/>
      <c r="C113" s="920" t="s">
        <v>123</v>
      </c>
      <c r="D113" s="921"/>
      <c r="E113" s="69">
        <f>SUM(E106:E112)</f>
        <v>0</v>
      </c>
      <c r="F113" s="69">
        <f>SUM(F106:F112)</f>
        <v>0</v>
      </c>
      <c r="G113" s="59">
        <f>SUM(G106:G112)</f>
        <v>0</v>
      </c>
    </row>
    <row r="114" spans="2:8" ht="14.1" customHeight="1" x14ac:dyDescent="0.3">
      <c r="B114" s="922"/>
      <c r="C114" s="922"/>
      <c r="D114" s="922"/>
      <c r="E114" s="922"/>
      <c r="F114" s="922"/>
      <c r="G114" s="922"/>
    </row>
    <row r="115" spans="2:8" ht="14.1" customHeight="1" x14ac:dyDescent="0.3">
      <c r="B115" s="78">
        <v>10000</v>
      </c>
      <c r="C115" s="923" t="s">
        <v>180</v>
      </c>
      <c r="D115" s="924"/>
      <c r="E115" s="83">
        <f>E113+E103</f>
        <v>0</v>
      </c>
      <c r="F115" s="84">
        <f>F113+F103</f>
        <v>0</v>
      </c>
      <c r="G115" s="84">
        <f>G113+G103</f>
        <v>0</v>
      </c>
    </row>
    <row r="116" spans="2:8" s="827" customFormat="1" ht="142.19999999999999" customHeight="1" x14ac:dyDescent="0.3">
      <c r="B116" s="786"/>
      <c r="C116" s="786"/>
      <c r="D116" s="786"/>
      <c r="E116" s="786"/>
      <c r="F116" s="786"/>
      <c r="G116" s="786"/>
    </row>
    <row r="117" spans="2:8" ht="21" x14ac:dyDescent="0.3">
      <c r="B117" s="900" t="s">
        <v>400</v>
      </c>
      <c r="C117" s="901"/>
      <c r="D117" s="901"/>
      <c r="E117" s="901"/>
      <c r="F117" s="901"/>
      <c r="G117" s="902"/>
    </row>
    <row r="118" spans="2:8" x14ac:dyDescent="0.3">
      <c r="B118" s="885"/>
      <c r="C118" s="885"/>
      <c r="D118" s="885"/>
      <c r="E118" s="885"/>
      <c r="F118" s="885"/>
      <c r="G118" s="885"/>
    </row>
    <row r="119" spans="2:8" x14ac:dyDescent="0.3">
      <c r="B119" s="877" t="s">
        <v>216</v>
      </c>
      <c r="C119" s="878"/>
      <c r="D119" s="878"/>
      <c r="E119" s="878"/>
      <c r="F119" s="882" t="s">
        <v>394</v>
      </c>
      <c r="G119" s="883"/>
    </row>
    <row r="120" spans="2:8" x14ac:dyDescent="0.3">
      <c r="B120" s="485" t="s">
        <v>255</v>
      </c>
      <c r="C120" s="486"/>
      <c r="D120" s="486"/>
      <c r="E120" s="107">
        <v>0</v>
      </c>
      <c r="F120" s="892"/>
      <c r="G120" s="893"/>
    </row>
    <row r="121" spans="2:8" x14ac:dyDescent="0.3">
      <c r="B121" s="485"/>
      <c r="C121" s="486"/>
      <c r="D121" s="486"/>
      <c r="E121" s="487"/>
      <c r="F121" s="894"/>
      <c r="G121" s="895"/>
    </row>
    <row r="122" spans="2:8" x14ac:dyDescent="0.3">
      <c r="B122" s="485" t="s">
        <v>256</v>
      </c>
      <c r="C122" s="486"/>
      <c r="D122" s="488">
        <f>(D8*12)*D10</f>
        <v>0</v>
      </c>
      <c r="E122" s="494">
        <f>D122*E120</f>
        <v>0</v>
      </c>
      <c r="F122" s="894"/>
      <c r="G122" s="895"/>
    </row>
    <row r="123" spans="2:8" x14ac:dyDescent="0.3">
      <c r="B123" s="485"/>
      <c r="C123" s="486"/>
      <c r="D123" s="486"/>
      <c r="E123" s="487"/>
      <c r="F123" s="894"/>
      <c r="G123" s="895"/>
    </row>
    <row r="124" spans="2:8" x14ac:dyDescent="0.3">
      <c r="B124" s="489" t="s">
        <v>257</v>
      </c>
      <c r="C124" s="106"/>
      <c r="D124" s="486"/>
      <c r="E124" s="107">
        <v>0</v>
      </c>
      <c r="F124" s="894"/>
      <c r="G124" s="895"/>
    </row>
    <row r="125" spans="2:8" x14ac:dyDescent="0.3">
      <c r="B125" s="485"/>
      <c r="C125" s="486"/>
      <c r="D125" s="486"/>
      <c r="E125" s="487"/>
      <c r="F125" s="894"/>
      <c r="G125" s="895"/>
    </row>
    <row r="126" spans="2:8" ht="16.2" x14ac:dyDescent="0.3">
      <c r="B126" s="490" t="s">
        <v>395</v>
      </c>
      <c r="C126" s="491"/>
      <c r="D126" s="491"/>
      <c r="E126" s="492">
        <f>E124+E122</f>
        <v>0</v>
      </c>
      <c r="F126" s="912"/>
      <c r="G126" s="913"/>
      <c r="H126" s="39" t="s">
        <v>413</v>
      </c>
    </row>
    <row r="127" spans="2:8" x14ac:dyDescent="0.3">
      <c r="B127" s="885"/>
      <c r="C127" s="885"/>
      <c r="D127" s="885"/>
      <c r="E127" s="885"/>
      <c r="F127" s="885"/>
      <c r="G127" s="885"/>
    </row>
    <row r="128" spans="2:8" x14ac:dyDescent="0.3">
      <c r="B128" s="877" t="s">
        <v>217</v>
      </c>
      <c r="C128" s="878"/>
      <c r="D128" s="878"/>
      <c r="E128" s="879"/>
      <c r="F128" s="882" t="s">
        <v>394</v>
      </c>
      <c r="G128" s="883"/>
    </row>
    <row r="129" spans="2:8" x14ac:dyDescent="0.3">
      <c r="B129" s="485" t="s">
        <v>258</v>
      </c>
      <c r="C129" s="486"/>
      <c r="D129" s="493">
        <f>(D8*12)-D122</f>
        <v>0</v>
      </c>
      <c r="E129" s="494">
        <f>D129*E120*(-1)</f>
        <v>0</v>
      </c>
      <c r="F129" s="892"/>
      <c r="G129" s="893"/>
    </row>
    <row r="130" spans="2:8" x14ac:dyDescent="0.3">
      <c r="B130" s="485"/>
      <c r="C130" s="486"/>
      <c r="D130" s="486"/>
      <c r="E130" s="487"/>
      <c r="F130" s="894"/>
      <c r="G130" s="895"/>
    </row>
    <row r="131" spans="2:8" x14ac:dyDescent="0.3">
      <c r="B131" s="489" t="s">
        <v>257</v>
      </c>
      <c r="C131" s="106"/>
      <c r="D131" s="495"/>
      <c r="E131" s="109">
        <v>0</v>
      </c>
      <c r="F131" s="894"/>
      <c r="G131" s="895"/>
    </row>
    <row r="132" spans="2:8" x14ac:dyDescent="0.3">
      <c r="B132" s="485"/>
      <c r="C132" s="486"/>
      <c r="D132" s="496"/>
      <c r="E132" s="487"/>
      <c r="F132" s="894"/>
      <c r="G132" s="895"/>
    </row>
    <row r="133" spans="2:8" ht="16.2" x14ac:dyDescent="0.3">
      <c r="B133" s="490" t="s">
        <v>259</v>
      </c>
      <c r="C133" s="491"/>
      <c r="D133" s="497"/>
      <c r="E133" s="492">
        <f>SUM(E129:E132)</f>
        <v>0</v>
      </c>
      <c r="F133" s="912"/>
      <c r="G133" s="913"/>
      <c r="H133" s="39" t="s">
        <v>413</v>
      </c>
    </row>
    <row r="134" spans="2:8" x14ac:dyDescent="0.3">
      <c r="B134" s="969"/>
      <c r="C134" s="969"/>
      <c r="D134" s="969"/>
      <c r="E134" s="969"/>
      <c r="F134" s="969"/>
      <c r="G134" s="969"/>
    </row>
    <row r="135" spans="2:8" x14ac:dyDescent="0.3">
      <c r="B135" s="877" t="s">
        <v>260</v>
      </c>
      <c r="C135" s="878"/>
      <c r="D135" s="878"/>
      <c r="E135" s="879"/>
      <c r="F135" s="882" t="s">
        <v>394</v>
      </c>
      <c r="G135" s="883"/>
    </row>
    <row r="136" spans="2:8" x14ac:dyDescent="0.3">
      <c r="B136" s="485" t="s">
        <v>289</v>
      </c>
      <c r="C136" s="486"/>
      <c r="D136" s="486"/>
      <c r="E136" s="109">
        <v>0</v>
      </c>
      <c r="F136" s="892"/>
      <c r="G136" s="893"/>
      <c r="H136" s="39" t="s">
        <v>413</v>
      </c>
    </row>
    <row r="137" spans="2:8" x14ac:dyDescent="0.3">
      <c r="B137" s="485"/>
      <c r="C137" s="486"/>
      <c r="D137" s="486"/>
      <c r="E137" s="486"/>
      <c r="F137" s="894"/>
      <c r="G137" s="895"/>
    </row>
    <row r="138" spans="2:8" x14ac:dyDescent="0.3">
      <c r="B138" s="485" t="s">
        <v>261</v>
      </c>
      <c r="C138" s="486"/>
      <c r="D138" s="486"/>
      <c r="E138" s="787">
        <f>General!C11</f>
        <v>0</v>
      </c>
      <c r="F138" s="894"/>
      <c r="G138" s="895"/>
    </row>
    <row r="139" spans="2:8" x14ac:dyDescent="0.3">
      <c r="B139" s="485"/>
      <c r="C139" s="486"/>
      <c r="D139" s="486"/>
      <c r="E139" s="486"/>
      <c r="F139" s="894"/>
      <c r="G139" s="895"/>
    </row>
    <row r="140" spans="2:8" x14ac:dyDescent="0.3">
      <c r="B140" s="489" t="s">
        <v>257</v>
      </c>
      <c r="C140" s="106"/>
      <c r="D140" s="486"/>
      <c r="E140" s="109">
        <v>0</v>
      </c>
      <c r="F140" s="894"/>
      <c r="G140" s="895"/>
    </row>
    <row r="141" spans="2:8" x14ac:dyDescent="0.3">
      <c r="B141" s="485"/>
      <c r="C141" s="486"/>
      <c r="D141" s="486"/>
      <c r="E141" s="486"/>
      <c r="F141" s="894"/>
      <c r="G141" s="895"/>
    </row>
    <row r="142" spans="2:8" ht="16.2" x14ac:dyDescent="0.3">
      <c r="B142" s="490" t="s">
        <v>262</v>
      </c>
      <c r="C142" s="491"/>
      <c r="D142" s="491"/>
      <c r="E142" s="492">
        <f>(E136*E138)+E140</f>
        <v>0</v>
      </c>
      <c r="F142" s="912"/>
      <c r="G142" s="913"/>
      <c r="H142" s="39" t="s">
        <v>413</v>
      </c>
    </row>
    <row r="143" spans="2:8" x14ac:dyDescent="0.3">
      <c r="B143" s="932"/>
      <c r="C143" s="932"/>
      <c r="D143" s="932"/>
      <c r="E143" s="932"/>
      <c r="F143" s="932"/>
      <c r="G143" s="932"/>
    </row>
    <row r="144" spans="2:8" x14ac:dyDescent="0.3">
      <c r="B144" s="877" t="s">
        <v>30</v>
      </c>
      <c r="C144" s="878"/>
      <c r="D144" s="878"/>
      <c r="E144" s="878"/>
      <c r="F144" s="882" t="s">
        <v>394</v>
      </c>
      <c r="G144" s="883"/>
    </row>
    <row r="145" spans="2:8" ht="31.5" customHeight="1" x14ac:dyDescent="0.3">
      <c r="B145" s="925" t="s">
        <v>398</v>
      </c>
      <c r="C145" s="926"/>
      <c r="D145" s="110">
        <v>0</v>
      </c>
      <c r="E145" s="108">
        <f>D145*12</f>
        <v>0</v>
      </c>
      <c r="F145" s="892"/>
      <c r="G145" s="893"/>
    </row>
    <row r="146" spans="2:8" x14ac:dyDescent="0.3">
      <c r="B146" s="485"/>
      <c r="C146" s="486"/>
      <c r="D146" s="486"/>
      <c r="E146" s="487"/>
      <c r="F146" s="894"/>
      <c r="G146" s="895"/>
    </row>
    <row r="147" spans="2:8" x14ac:dyDescent="0.3">
      <c r="B147" s="489" t="s">
        <v>257</v>
      </c>
      <c r="C147" s="106"/>
      <c r="D147" s="486"/>
      <c r="E147" s="107">
        <v>0</v>
      </c>
      <c r="F147" s="894"/>
      <c r="G147" s="895"/>
    </row>
    <row r="148" spans="2:8" x14ac:dyDescent="0.3">
      <c r="B148" s="485"/>
      <c r="C148" s="486"/>
      <c r="D148" s="486"/>
      <c r="E148" s="487"/>
      <c r="F148" s="894"/>
      <c r="G148" s="895"/>
    </row>
    <row r="149" spans="2:8" ht="16.2" x14ac:dyDescent="0.3">
      <c r="B149" s="490" t="s">
        <v>399</v>
      </c>
      <c r="C149" s="491"/>
      <c r="D149" s="491"/>
      <c r="E149" s="492">
        <f>SUM(E145:E147)</f>
        <v>0</v>
      </c>
      <c r="F149" s="912"/>
      <c r="G149" s="913"/>
      <c r="H149" s="39" t="s">
        <v>413</v>
      </c>
    </row>
    <row r="150" spans="2:8" x14ac:dyDescent="0.3">
      <c r="B150" s="932"/>
      <c r="C150" s="932"/>
      <c r="D150" s="932"/>
      <c r="E150" s="932"/>
      <c r="F150" s="932"/>
      <c r="G150" s="932"/>
    </row>
    <row r="151" spans="2:8" x14ac:dyDescent="0.3">
      <c r="B151" s="877" t="s">
        <v>401</v>
      </c>
      <c r="C151" s="878"/>
      <c r="D151" s="878"/>
      <c r="E151" s="878"/>
      <c r="F151" s="882" t="s">
        <v>394</v>
      </c>
      <c r="G151" s="883"/>
    </row>
    <row r="152" spans="2:8" ht="15" customHeight="1" x14ac:dyDescent="0.3">
      <c r="B152" s="925" t="s">
        <v>403</v>
      </c>
      <c r="C152" s="926"/>
      <c r="D152" s="110">
        <v>0</v>
      </c>
      <c r="E152" s="494">
        <f>D152*12</f>
        <v>0</v>
      </c>
      <c r="F152" s="892"/>
      <c r="G152" s="893"/>
    </row>
    <row r="153" spans="2:8" x14ac:dyDescent="0.3">
      <c r="B153" s="485"/>
      <c r="C153" s="486"/>
      <c r="D153" s="486"/>
      <c r="E153" s="487"/>
      <c r="F153" s="894"/>
      <c r="G153" s="895"/>
    </row>
    <row r="154" spans="2:8" x14ac:dyDescent="0.3">
      <c r="B154" s="489" t="s">
        <v>257</v>
      </c>
      <c r="C154" s="106"/>
      <c r="D154" s="486"/>
      <c r="E154" s="107">
        <v>0</v>
      </c>
      <c r="F154" s="894"/>
      <c r="G154" s="895"/>
    </row>
    <row r="155" spans="2:8" x14ac:dyDescent="0.3">
      <c r="B155" s="485"/>
      <c r="C155" s="486"/>
      <c r="D155" s="486"/>
      <c r="E155" s="487"/>
      <c r="F155" s="894"/>
      <c r="G155" s="895"/>
    </row>
    <row r="156" spans="2:8" ht="16.2" x14ac:dyDescent="0.3">
      <c r="B156" s="490" t="s">
        <v>402</v>
      </c>
      <c r="C156" s="491"/>
      <c r="D156" s="491"/>
      <c r="E156" s="492">
        <f>SUM(E152:E154)</f>
        <v>0</v>
      </c>
      <c r="F156" s="912"/>
      <c r="G156" s="913"/>
      <c r="H156" s="39" t="s">
        <v>413</v>
      </c>
    </row>
    <row r="157" spans="2:8" x14ac:dyDescent="0.3">
      <c r="B157" s="932"/>
      <c r="C157" s="932"/>
      <c r="D157" s="932"/>
      <c r="E157" s="932"/>
      <c r="F157" s="932"/>
      <c r="G157" s="932"/>
    </row>
    <row r="158" spans="2:8" x14ac:dyDescent="0.3">
      <c r="B158" s="877" t="s">
        <v>32</v>
      </c>
      <c r="C158" s="878"/>
      <c r="D158" s="878"/>
      <c r="E158" s="879"/>
      <c r="F158" s="882" t="s">
        <v>394</v>
      </c>
      <c r="G158" s="883"/>
    </row>
    <row r="159" spans="2:8" ht="15" customHeight="1" x14ac:dyDescent="0.3">
      <c r="B159" s="888" t="s">
        <v>429</v>
      </c>
      <c r="C159" s="889"/>
      <c r="D159" s="498"/>
      <c r="E159" s="112">
        <v>0</v>
      </c>
      <c r="F159" s="892"/>
      <c r="G159" s="893"/>
    </row>
    <row r="160" spans="2:8" x14ac:dyDescent="0.3">
      <c r="B160" s="499"/>
      <c r="C160" s="500"/>
      <c r="D160" s="498"/>
      <c r="E160" s="498"/>
      <c r="F160" s="894"/>
      <c r="G160" s="895"/>
    </row>
    <row r="161" spans="2:8" x14ac:dyDescent="0.3">
      <c r="B161" s="501" t="s">
        <v>405</v>
      </c>
      <c r="C161" s="500"/>
      <c r="D161" s="498"/>
      <c r="E161" s="502">
        <f>General!C15</f>
        <v>0</v>
      </c>
      <c r="F161" s="894"/>
      <c r="G161" s="895"/>
    </row>
    <row r="162" spans="2:8" x14ac:dyDescent="0.3">
      <c r="B162" s="485"/>
      <c r="C162" s="486"/>
      <c r="D162" s="486"/>
      <c r="E162" s="487"/>
      <c r="F162" s="894"/>
      <c r="G162" s="895"/>
    </row>
    <row r="163" spans="2:8" x14ac:dyDescent="0.3">
      <c r="B163" s="485" t="s">
        <v>404</v>
      </c>
      <c r="C163" s="486"/>
      <c r="D163" s="486"/>
      <c r="E163" s="494">
        <f>E159*E161</f>
        <v>0</v>
      </c>
      <c r="F163" s="894"/>
      <c r="G163" s="895"/>
    </row>
    <row r="164" spans="2:8" ht="16.2" x14ac:dyDescent="0.3">
      <c r="B164" s="485"/>
      <c r="C164" s="495"/>
      <c r="D164" s="486"/>
      <c r="E164" s="503"/>
      <c r="F164" s="894"/>
      <c r="G164" s="895"/>
    </row>
    <row r="165" spans="2:8" x14ac:dyDescent="0.3">
      <c r="B165" s="489" t="s">
        <v>257</v>
      </c>
      <c r="C165" s="106"/>
      <c r="D165" s="486"/>
      <c r="E165" s="113">
        <v>0</v>
      </c>
      <c r="F165" s="894"/>
      <c r="G165" s="895"/>
    </row>
    <row r="166" spans="2:8" x14ac:dyDescent="0.3">
      <c r="B166" s="485"/>
      <c r="C166" s="486"/>
      <c r="D166" s="486"/>
      <c r="E166" s="487"/>
      <c r="F166" s="894"/>
      <c r="G166" s="895"/>
    </row>
    <row r="167" spans="2:8" ht="16.2" x14ac:dyDescent="0.3">
      <c r="B167" s="490" t="s">
        <v>407</v>
      </c>
      <c r="C167" s="491"/>
      <c r="D167" s="491"/>
      <c r="E167" s="492">
        <f>E165+E163</f>
        <v>0</v>
      </c>
      <c r="F167" s="918"/>
      <c r="G167" s="919"/>
      <c r="H167" s="39" t="s">
        <v>413</v>
      </c>
    </row>
    <row r="168" spans="2:8" x14ac:dyDescent="0.3">
      <c r="B168" s="932"/>
      <c r="C168" s="932"/>
      <c r="D168" s="932"/>
      <c r="E168" s="932"/>
      <c r="F168" s="932"/>
      <c r="G168" s="932"/>
    </row>
    <row r="169" spans="2:8" x14ac:dyDescent="0.3">
      <c r="B169" s="877" t="s">
        <v>35</v>
      </c>
      <c r="C169" s="878"/>
      <c r="D169" s="878"/>
      <c r="E169" s="879"/>
      <c r="F169" s="882" t="s">
        <v>394</v>
      </c>
      <c r="G169" s="883"/>
    </row>
    <row r="170" spans="2:8" x14ac:dyDescent="0.3">
      <c r="B170" s="963" t="s">
        <v>700</v>
      </c>
      <c r="C170" s="964"/>
      <c r="D170" s="965"/>
      <c r="E170" s="110">
        <v>0</v>
      </c>
      <c r="F170" s="892"/>
      <c r="G170" s="893"/>
    </row>
    <row r="171" spans="2:8" x14ac:dyDescent="0.3">
      <c r="B171" s="963" t="s">
        <v>408</v>
      </c>
      <c r="C171" s="964"/>
      <c r="D171" s="965"/>
      <c r="E171" s="110">
        <v>0</v>
      </c>
      <c r="F171" s="894"/>
      <c r="G171" s="895"/>
    </row>
    <row r="172" spans="2:8" x14ac:dyDescent="0.3">
      <c r="B172" s="963" t="s">
        <v>409</v>
      </c>
      <c r="C172" s="964"/>
      <c r="D172" s="965"/>
      <c r="E172" s="110">
        <v>0</v>
      </c>
      <c r="F172" s="894"/>
      <c r="G172" s="895"/>
    </row>
    <row r="173" spans="2:8" x14ac:dyDescent="0.3">
      <c r="B173" s="963" t="s">
        <v>410</v>
      </c>
      <c r="C173" s="964"/>
      <c r="D173" s="965"/>
      <c r="E173" s="110">
        <v>0</v>
      </c>
      <c r="F173" s="894"/>
      <c r="G173" s="895"/>
    </row>
    <row r="174" spans="2:8" x14ac:dyDescent="0.3">
      <c r="B174" s="963" t="s">
        <v>411</v>
      </c>
      <c r="C174" s="964"/>
      <c r="D174" s="965"/>
      <c r="E174" s="110">
        <f t="shared" ref="E174" si="6">D174*12</f>
        <v>0</v>
      </c>
      <c r="F174" s="894"/>
      <c r="G174" s="895"/>
    </row>
    <row r="175" spans="2:8" x14ac:dyDescent="0.3">
      <c r="B175" s="485"/>
      <c r="C175" s="486"/>
      <c r="D175" s="486"/>
      <c r="E175" s="487"/>
      <c r="F175" s="894"/>
      <c r="G175" s="895"/>
    </row>
    <row r="176" spans="2:8" ht="16.2" x14ac:dyDescent="0.3">
      <c r="B176" s="490" t="s">
        <v>412</v>
      </c>
      <c r="C176" s="491"/>
      <c r="D176" s="491"/>
      <c r="E176" s="492">
        <f>SUM(E170:E174)</f>
        <v>0</v>
      </c>
      <c r="F176" s="912"/>
      <c r="G176" s="913"/>
      <c r="H176" s="39" t="s">
        <v>413</v>
      </c>
    </row>
    <row r="177" spans="2:8" x14ac:dyDescent="0.3">
      <c r="B177" s="932"/>
      <c r="C177" s="932"/>
      <c r="D177" s="932"/>
      <c r="E177" s="932"/>
      <c r="F177" s="932"/>
      <c r="G177" s="932"/>
    </row>
    <row r="178" spans="2:8" x14ac:dyDescent="0.3">
      <c r="B178" s="877" t="s">
        <v>446</v>
      </c>
      <c r="C178" s="878"/>
      <c r="D178" s="878"/>
      <c r="E178" s="879"/>
      <c r="F178" s="882" t="s">
        <v>394</v>
      </c>
      <c r="G178" s="883"/>
    </row>
    <row r="179" spans="2:8" x14ac:dyDescent="0.3">
      <c r="B179" s="877" t="s">
        <v>445</v>
      </c>
      <c r="C179" s="878"/>
      <c r="D179" s="878"/>
      <c r="E179" s="878"/>
      <c r="F179" s="878"/>
      <c r="G179" s="879"/>
    </row>
    <row r="180" spans="2:8" x14ac:dyDescent="0.3">
      <c r="B180" s="810" t="s">
        <v>447</v>
      </c>
      <c r="C180" s="811"/>
      <c r="D180" s="812"/>
      <c r="E180" s="112">
        <v>0</v>
      </c>
      <c r="F180" s="892"/>
      <c r="G180" s="893"/>
    </row>
    <row r="181" spans="2:8" x14ac:dyDescent="0.3">
      <c r="B181" s="810" t="s">
        <v>447</v>
      </c>
      <c r="C181" s="811"/>
      <c r="D181" s="812"/>
      <c r="E181" s="110">
        <v>0</v>
      </c>
      <c r="F181" s="894"/>
      <c r="G181" s="895"/>
    </row>
    <row r="182" spans="2:8" x14ac:dyDescent="0.3">
      <c r="B182" s="810" t="s">
        <v>447</v>
      </c>
      <c r="C182" s="811"/>
      <c r="D182" s="812"/>
      <c r="E182" s="110">
        <v>0</v>
      </c>
      <c r="F182" s="894"/>
      <c r="G182" s="895"/>
    </row>
    <row r="183" spans="2:8" x14ac:dyDescent="0.3">
      <c r="B183" s="810" t="s">
        <v>447</v>
      </c>
      <c r="C183" s="811"/>
      <c r="D183" s="812"/>
      <c r="E183" s="110">
        <v>0</v>
      </c>
      <c r="F183" s="894"/>
      <c r="G183" s="895"/>
    </row>
    <row r="184" spans="2:8" x14ac:dyDescent="0.3">
      <c r="B184" s="789" t="s">
        <v>448</v>
      </c>
      <c r="C184" s="790"/>
      <c r="D184" s="791"/>
      <c r="E184" s="792">
        <f>SUM(E180:E183)</f>
        <v>0</v>
      </c>
      <c r="F184" s="912"/>
      <c r="G184" s="913"/>
    </row>
    <row r="185" spans="2:8" x14ac:dyDescent="0.3">
      <c r="B185" s="877" t="s">
        <v>449</v>
      </c>
      <c r="C185" s="878"/>
      <c r="D185" s="878"/>
      <c r="E185" s="878"/>
      <c r="F185" s="878"/>
      <c r="G185" s="879"/>
    </row>
    <row r="186" spans="2:8" x14ac:dyDescent="0.3">
      <c r="B186" s="810" t="s">
        <v>447</v>
      </c>
      <c r="C186" s="811"/>
      <c r="D186" s="812"/>
      <c r="E186" s="112">
        <v>0</v>
      </c>
      <c r="F186" s="892"/>
      <c r="G186" s="893"/>
    </row>
    <row r="187" spans="2:8" x14ac:dyDescent="0.3">
      <c r="B187" s="810" t="s">
        <v>447</v>
      </c>
      <c r="C187" s="811"/>
      <c r="D187" s="812"/>
      <c r="E187" s="110">
        <v>0</v>
      </c>
      <c r="F187" s="894"/>
      <c r="G187" s="895"/>
    </row>
    <row r="188" spans="2:8" x14ac:dyDescent="0.3">
      <c r="B188" s="810" t="s">
        <v>447</v>
      </c>
      <c r="C188" s="811"/>
      <c r="D188" s="812"/>
      <c r="E188" s="110">
        <v>0</v>
      </c>
      <c r="F188" s="894"/>
      <c r="G188" s="895"/>
    </row>
    <row r="189" spans="2:8" x14ac:dyDescent="0.3">
      <c r="B189" s="810" t="s">
        <v>447</v>
      </c>
      <c r="C189" s="811"/>
      <c r="D189" s="812"/>
      <c r="E189" s="110">
        <v>0</v>
      </c>
      <c r="F189" s="894"/>
      <c r="G189" s="895"/>
    </row>
    <row r="190" spans="2:8" x14ac:dyDescent="0.3">
      <c r="B190" s="793" t="s">
        <v>450</v>
      </c>
      <c r="C190" s="491"/>
      <c r="D190" s="491"/>
      <c r="E190" s="494">
        <f>SUM(E186:E189)</f>
        <v>0</v>
      </c>
      <c r="F190" s="912"/>
      <c r="G190" s="913"/>
    </row>
    <row r="191" spans="2:8" ht="16.2" x14ac:dyDescent="0.3">
      <c r="B191" s="534" t="s">
        <v>451</v>
      </c>
      <c r="C191" s="535"/>
      <c r="D191" s="535"/>
      <c r="E191" s="492">
        <f>E190+E184</f>
        <v>0</v>
      </c>
      <c r="F191" s="794"/>
      <c r="G191" s="795"/>
      <c r="H191" s="39" t="s">
        <v>413</v>
      </c>
    </row>
    <row r="192" spans="2:8" ht="16.2" x14ac:dyDescent="0.3">
      <c r="B192" s="513"/>
      <c r="C192" s="486"/>
      <c r="D192" s="486"/>
      <c r="E192" s="515"/>
      <c r="F192" s="788"/>
      <c r="G192" s="788"/>
    </row>
    <row r="193" spans="1:8" ht="21" x14ac:dyDescent="0.3">
      <c r="B193" s="900" t="s">
        <v>420</v>
      </c>
      <c r="C193" s="901"/>
      <c r="D193" s="901"/>
      <c r="E193" s="901"/>
      <c r="F193" s="901"/>
      <c r="G193" s="902"/>
    </row>
    <row r="194" spans="1:8" x14ac:dyDescent="0.3">
      <c r="A194" s="12"/>
      <c r="B194" s="932"/>
      <c r="C194" s="932"/>
      <c r="D194" s="932"/>
      <c r="E194" s="932"/>
      <c r="F194" s="932"/>
      <c r="G194" s="932"/>
    </row>
    <row r="195" spans="1:8" x14ac:dyDescent="0.3">
      <c r="B195" s="877" t="s">
        <v>416</v>
      </c>
      <c r="C195" s="878"/>
      <c r="D195" s="878"/>
      <c r="E195" s="879"/>
      <c r="F195" s="882" t="s">
        <v>370</v>
      </c>
      <c r="G195" s="883"/>
    </row>
    <row r="196" spans="1:8" x14ac:dyDescent="0.3">
      <c r="B196" s="504" t="s">
        <v>417</v>
      </c>
      <c r="C196" s="505"/>
      <c r="D196" s="506"/>
      <c r="E196" s="110">
        <v>0</v>
      </c>
      <c r="F196" s="875"/>
      <c r="G196" s="876"/>
    </row>
    <row r="197" spans="1:8" x14ac:dyDescent="0.3">
      <c r="B197" s="485"/>
      <c r="C197" s="486"/>
      <c r="D197" s="498"/>
      <c r="E197" s="507"/>
      <c r="F197" s="880"/>
      <c r="G197" s="881"/>
    </row>
    <row r="198" spans="1:8" ht="15" customHeight="1" x14ac:dyDescent="0.3">
      <c r="B198" s="888" t="s">
        <v>418</v>
      </c>
      <c r="C198" s="889"/>
      <c r="D198" s="508"/>
      <c r="E198" s="813">
        <f>E196*General!C9</f>
        <v>0</v>
      </c>
      <c r="F198" s="880"/>
      <c r="G198" s="881"/>
    </row>
    <row r="199" spans="1:8" x14ac:dyDescent="0.3">
      <c r="B199" s="485"/>
      <c r="C199" s="495"/>
      <c r="D199" s="508"/>
      <c r="E199" s="498"/>
      <c r="F199" s="880"/>
      <c r="G199" s="881"/>
    </row>
    <row r="200" spans="1:8" x14ac:dyDescent="0.3">
      <c r="B200" s="489" t="s">
        <v>379</v>
      </c>
      <c r="C200" s="106"/>
      <c r="D200" s="508"/>
      <c r="E200" s="110">
        <v>0</v>
      </c>
      <c r="F200" s="880"/>
      <c r="G200" s="881"/>
    </row>
    <row r="201" spans="1:8" x14ac:dyDescent="0.3">
      <c r="B201" s="489"/>
      <c r="C201" s="495"/>
      <c r="D201" s="508"/>
      <c r="E201" s="498"/>
      <c r="F201" s="880"/>
      <c r="G201" s="881"/>
    </row>
    <row r="202" spans="1:8" ht="16.2" x14ac:dyDescent="0.3">
      <c r="B202" s="537" t="s">
        <v>419</v>
      </c>
      <c r="C202" s="536"/>
      <c r="D202" s="509"/>
      <c r="E202" s="510">
        <f>SUM(E196:E201)</f>
        <v>0</v>
      </c>
      <c r="F202" s="910"/>
      <c r="G202" s="911"/>
      <c r="H202" s="39" t="s">
        <v>413</v>
      </c>
    </row>
    <row r="203" spans="1:8" x14ac:dyDescent="0.3">
      <c r="B203" s="932"/>
      <c r="C203" s="932"/>
      <c r="D203" s="932"/>
      <c r="E203" s="932"/>
      <c r="F203" s="932"/>
      <c r="G203" s="932"/>
    </row>
    <row r="204" spans="1:8" s="12" customFormat="1" x14ac:dyDescent="0.3">
      <c r="B204" s="877" t="s">
        <v>414</v>
      </c>
      <c r="C204" s="878"/>
      <c r="D204" s="878"/>
      <c r="E204" s="879"/>
      <c r="F204" s="882" t="s">
        <v>394</v>
      </c>
      <c r="G204" s="883"/>
    </row>
    <row r="205" spans="1:8" ht="15" customHeight="1" x14ac:dyDescent="0.3">
      <c r="B205" s="888" t="s">
        <v>415</v>
      </c>
      <c r="C205" s="889"/>
      <c r="D205" s="486"/>
      <c r="E205" s="493">
        <f>D122</f>
        <v>0</v>
      </c>
      <c r="F205" s="892"/>
      <c r="G205" s="893"/>
    </row>
    <row r="206" spans="1:8" x14ac:dyDescent="0.3">
      <c r="B206" s="485"/>
      <c r="C206" s="486"/>
      <c r="D206" s="486"/>
      <c r="E206" s="496"/>
      <c r="F206" s="894"/>
      <c r="G206" s="895"/>
    </row>
    <row r="207" spans="1:8" ht="35.1" customHeight="1" x14ac:dyDescent="0.3">
      <c r="B207" s="888" t="s">
        <v>397</v>
      </c>
      <c r="C207" s="889"/>
      <c r="D207" s="486"/>
      <c r="E207" s="814">
        <v>0</v>
      </c>
      <c r="F207" s="894"/>
      <c r="G207" s="895"/>
    </row>
    <row r="208" spans="1:8" x14ac:dyDescent="0.3">
      <c r="B208" s="485"/>
      <c r="C208" s="486"/>
      <c r="D208" s="486"/>
      <c r="E208" s="486"/>
      <c r="F208" s="894"/>
      <c r="G208" s="895"/>
    </row>
    <row r="209" spans="2:8" x14ac:dyDescent="0.3">
      <c r="B209" s="485" t="s">
        <v>295</v>
      </c>
      <c r="C209" s="486"/>
      <c r="D209" s="486"/>
      <c r="E209" s="494">
        <f>E207+E205</f>
        <v>0</v>
      </c>
      <c r="F209" s="894"/>
      <c r="G209" s="895"/>
    </row>
    <row r="210" spans="2:8" x14ac:dyDescent="0.3">
      <c r="B210" s="485"/>
      <c r="C210" s="486"/>
      <c r="D210" s="486"/>
      <c r="E210" s="486"/>
      <c r="F210" s="894"/>
      <c r="G210" s="895"/>
    </row>
    <row r="211" spans="2:8" ht="16.2" x14ac:dyDescent="0.3">
      <c r="B211" s="489" t="s">
        <v>296</v>
      </c>
      <c r="C211" s="486"/>
      <c r="D211" s="486"/>
      <c r="E211" s="492">
        <f>E209*General!E20</f>
        <v>0</v>
      </c>
      <c r="F211" s="894"/>
      <c r="G211" s="895"/>
      <c r="H211" s="39" t="s">
        <v>413</v>
      </c>
    </row>
    <row r="212" spans="2:8" x14ac:dyDescent="0.3">
      <c r="B212" s="485"/>
      <c r="C212" s="486"/>
      <c r="D212" s="486"/>
      <c r="E212" s="516"/>
      <c r="F212" s="894"/>
      <c r="G212" s="895"/>
    </row>
    <row r="213" spans="2:8" ht="16.2" x14ac:dyDescent="0.3">
      <c r="B213" s="537" t="s">
        <v>297</v>
      </c>
      <c r="C213" s="491"/>
      <c r="D213" s="491"/>
      <c r="E213" s="492">
        <f>E209*General!E22</f>
        <v>0</v>
      </c>
      <c r="F213" s="912"/>
      <c r="G213" s="913"/>
      <c r="H213" s="39" t="s">
        <v>413</v>
      </c>
    </row>
    <row r="214" spans="2:8" x14ac:dyDescent="0.3">
      <c r="B214" s="885"/>
      <c r="C214" s="885"/>
      <c r="D214" s="885"/>
      <c r="E214" s="885"/>
      <c r="F214" s="885"/>
      <c r="G214" s="885"/>
    </row>
    <row r="215" spans="2:8" x14ac:dyDescent="0.3">
      <c r="B215" s="877" t="s">
        <v>183</v>
      </c>
      <c r="C215" s="878"/>
      <c r="D215" s="878"/>
      <c r="E215" s="879"/>
      <c r="F215" s="882" t="s">
        <v>394</v>
      </c>
      <c r="G215" s="883"/>
    </row>
    <row r="216" spans="2:8" x14ac:dyDescent="0.3">
      <c r="B216" s="485" t="s">
        <v>298</v>
      </c>
      <c r="C216" s="486"/>
      <c r="D216" s="486"/>
      <c r="E216" s="109">
        <v>0</v>
      </c>
      <c r="F216" s="892"/>
      <c r="G216" s="893"/>
    </row>
    <row r="217" spans="2:8" x14ac:dyDescent="0.3">
      <c r="B217" s="485"/>
      <c r="C217" s="486"/>
      <c r="D217" s="486"/>
      <c r="E217" s="487"/>
      <c r="F217" s="894"/>
      <c r="G217" s="895"/>
    </row>
    <row r="218" spans="2:8" x14ac:dyDescent="0.3">
      <c r="B218" s="485" t="s">
        <v>299</v>
      </c>
      <c r="C218" s="486"/>
      <c r="D218" s="486"/>
      <c r="E218" s="512">
        <f>D9*General!E24</f>
        <v>0</v>
      </c>
      <c r="F218" s="894"/>
      <c r="G218" s="895"/>
    </row>
    <row r="219" spans="2:8" x14ac:dyDescent="0.3">
      <c r="B219" s="485"/>
      <c r="C219" s="486"/>
      <c r="D219" s="486"/>
      <c r="E219" s="487"/>
      <c r="F219" s="894"/>
      <c r="G219" s="895"/>
    </row>
    <row r="220" spans="2:8" ht="16.2" x14ac:dyDescent="0.3">
      <c r="B220" s="485" t="s">
        <v>300</v>
      </c>
      <c r="C220" s="486"/>
      <c r="D220" s="486"/>
      <c r="E220" s="796">
        <f>MIN(E216,E218)</f>
        <v>0</v>
      </c>
      <c r="F220" s="894"/>
      <c r="G220" s="895"/>
    </row>
    <row r="221" spans="2:8" x14ac:dyDescent="0.3">
      <c r="B221" s="485"/>
      <c r="C221" s="486"/>
      <c r="D221" s="486"/>
      <c r="E221" s="487"/>
      <c r="F221" s="894"/>
      <c r="G221" s="895"/>
    </row>
    <row r="222" spans="2:8" ht="16.2" x14ac:dyDescent="0.3">
      <c r="B222" s="490" t="s">
        <v>301</v>
      </c>
      <c r="C222" s="491"/>
      <c r="D222" s="491"/>
      <c r="E222" s="492">
        <f>E220</f>
        <v>0</v>
      </c>
      <c r="F222" s="918"/>
      <c r="G222" s="919"/>
      <c r="H222" s="39" t="s">
        <v>413</v>
      </c>
    </row>
    <row r="223" spans="2:8" x14ac:dyDescent="0.3">
      <c r="B223" s="885"/>
      <c r="C223" s="885"/>
      <c r="D223" s="885"/>
      <c r="E223" s="885"/>
      <c r="F223" s="885"/>
      <c r="G223" s="885"/>
    </row>
    <row r="224" spans="2:8" x14ac:dyDescent="0.3">
      <c r="B224" s="877" t="s">
        <v>263</v>
      </c>
      <c r="C224" s="878"/>
      <c r="D224" s="878"/>
      <c r="E224" s="879"/>
      <c r="F224" s="882" t="s">
        <v>394</v>
      </c>
      <c r="G224" s="883"/>
    </row>
    <row r="225" spans="2:8" x14ac:dyDescent="0.3">
      <c r="B225" s="485" t="s">
        <v>327</v>
      </c>
      <c r="C225" s="486"/>
      <c r="D225" s="110">
        <v>0</v>
      </c>
      <c r="E225" s="494">
        <f>D225*12</f>
        <v>0</v>
      </c>
      <c r="F225" s="892"/>
      <c r="G225" s="893"/>
    </row>
    <row r="226" spans="2:8" x14ac:dyDescent="0.3">
      <c r="B226" s="485" t="s">
        <v>264</v>
      </c>
      <c r="C226" s="486"/>
      <c r="D226" s="487"/>
      <c r="E226" s="109">
        <v>0</v>
      </c>
      <c r="F226" s="894"/>
      <c r="G226" s="895"/>
    </row>
    <row r="227" spans="2:8" x14ac:dyDescent="0.3">
      <c r="B227" s="485" t="s">
        <v>198</v>
      </c>
      <c r="C227" s="106" t="s">
        <v>265</v>
      </c>
      <c r="D227" s="487"/>
      <c r="E227" s="109">
        <v>0</v>
      </c>
      <c r="F227" s="894"/>
      <c r="G227" s="895"/>
    </row>
    <row r="228" spans="2:8" x14ac:dyDescent="0.3">
      <c r="B228" s="485"/>
      <c r="C228" s="106" t="s">
        <v>265</v>
      </c>
      <c r="D228" s="487"/>
      <c r="E228" s="109">
        <v>0</v>
      </c>
      <c r="F228" s="894"/>
      <c r="G228" s="895"/>
    </row>
    <row r="229" spans="2:8" x14ac:dyDescent="0.3">
      <c r="B229" s="485"/>
      <c r="C229" s="106" t="s">
        <v>265</v>
      </c>
      <c r="D229" s="487"/>
      <c r="E229" s="109">
        <v>0</v>
      </c>
      <c r="F229" s="894"/>
      <c r="G229" s="895"/>
    </row>
    <row r="230" spans="2:8" x14ac:dyDescent="0.3">
      <c r="B230" s="485"/>
      <c r="C230" s="486"/>
      <c r="D230" s="487"/>
      <c r="E230" s="487"/>
      <c r="F230" s="894"/>
      <c r="G230" s="895"/>
    </row>
    <row r="231" spans="2:8" x14ac:dyDescent="0.3">
      <c r="B231" s="517" t="s">
        <v>257</v>
      </c>
      <c r="C231" s="106"/>
      <c r="D231" s="487"/>
      <c r="E231" s="109">
        <v>0</v>
      </c>
      <c r="F231" s="894"/>
      <c r="G231" s="895"/>
    </row>
    <row r="232" spans="2:8" x14ac:dyDescent="0.3">
      <c r="B232" s="485"/>
      <c r="C232" s="486"/>
      <c r="D232" s="487"/>
      <c r="E232" s="487"/>
      <c r="F232" s="904"/>
      <c r="G232" s="905"/>
    </row>
    <row r="233" spans="2:8" ht="16.2" x14ac:dyDescent="0.3">
      <c r="B233" s="490" t="s">
        <v>266</v>
      </c>
      <c r="C233" s="491"/>
      <c r="D233" s="518"/>
      <c r="E233" s="492">
        <f>SUM(E224:E231)</f>
        <v>0</v>
      </c>
      <c r="F233" s="906"/>
      <c r="G233" s="907"/>
      <c r="H233" s="39" t="s">
        <v>413</v>
      </c>
    </row>
    <row r="234" spans="2:8" x14ac:dyDescent="0.3">
      <c r="B234" s="909"/>
      <c r="C234" s="909"/>
      <c r="D234" s="909"/>
      <c r="E234" s="909"/>
      <c r="F234" s="909"/>
      <c r="G234" s="909"/>
    </row>
    <row r="235" spans="2:8" x14ac:dyDescent="0.3">
      <c r="B235" s="877" t="s">
        <v>189</v>
      </c>
      <c r="C235" s="878"/>
      <c r="D235" s="878"/>
      <c r="E235" s="879"/>
      <c r="F235" s="882" t="s">
        <v>394</v>
      </c>
      <c r="G235" s="883"/>
    </row>
    <row r="236" spans="2:8" x14ac:dyDescent="0.3">
      <c r="B236" s="908" t="s">
        <v>422</v>
      </c>
      <c r="C236" s="908"/>
      <c r="D236" s="908"/>
      <c r="E236" s="908"/>
      <c r="F236" s="908"/>
      <c r="G236" s="908"/>
    </row>
    <row r="237" spans="2:8" x14ac:dyDescent="0.3">
      <c r="B237" s="485" t="s">
        <v>302</v>
      </c>
      <c r="C237" s="486"/>
      <c r="D237" s="110">
        <v>0</v>
      </c>
      <c r="E237" s="494">
        <f t="shared" ref="E237:E248" si="7">D237*12</f>
        <v>0</v>
      </c>
      <c r="F237" s="892"/>
      <c r="G237" s="893"/>
    </row>
    <row r="238" spans="2:8" x14ac:dyDescent="0.3">
      <c r="B238" s="485" t="s">
        <v>303</v>
      </c>
      <c r="C238" s="486"/>
      <c r="D238" s="110">
        <v>0</v>
      </c>
      <c r="E238" s="494">
        <f t="shared" si="7"/>
        <v>0</v>
      </c>
      <c r="F238" s="894"/>
      <c r="G238" s="895"/>
    </row>
    <row r="239" spans="2:8" x14ac:dyDescent="0.3">
      <c r="B239" s="485" t="s">
        <v>304</v>
      </c>
      <c r="C239" s="486"/>
      <c r="D239" s="110">
        <v>0</v>
      </c>
      <c r="E239" s="494">
        <f t="shared" si="7"/>
        <v>0</v>
      </c>
      <c r="F239" s="894"/>
      <c r="G239" s="895"/>
    </row>
    <row r="240" spans="2:8" x14ac:dyDescent="0.3">
      <c r="B240" s="485" t="s">
        <v>305</v>
      </c>
      <c r="C240" s="486"/>
      <c r="D240" s="110">
        <v>0</v>
      </c>
      <c r="E240" s="494">
        <f t="shared" si="7"/>
        <v>0</v>
      </c>
      <c r="F240" s="894"/>
      <c r="G240" s="895"/>
    </row>
    <row r="241" spans="2:7" x14ac:dyDescent="0.3">
      <c r="B241" s="485" t="s">
        <v>306</v>
      </c>
      <c r="C241" s="486"/>
      <c r="D241" s="110">
        <v>0</v>
      </c>
      <c r="E241" s="494">
        <f t="shared" si="7"/>
        <v>0</v>
      </c>
      <c r="F241" s="894"/>
      <c r="G241" s="895"/>
    </row>
    <row r="242" spans="2:7" x14ac:dyDescent="0.3">
      <c r="B242" s="485" t="s">
        <v>307</v>
      </c>
      <c r="C242" s="486"/>
      <c r="D242" s="110">
        <v>0</v>
      </c>
      <c r="E242" s="494">
        <f t="shared" si="7"/>
        <v>0</v>
      </c>
      <c r="F242" s="894"/>
      <c r="G242" s="895"/>
    </row>
    <row r="243" spans="2:7" x14ac:dyDescent="0.3">
      <c r="B243" s="485" t="s">
        <v>308</v>
      </c>
      <c r="C243" s="486"/>
      <c r="D243" s="110">
        <v>0</v>
      </c>
      <c r="E243" s="494">
        <f t="shared" si="7"/>
        <v>0</v>
      </c>
      <c r="F243" s="894"/>
      <c r="G243" s="895"/>
    </row>
    <row r="244" spans="2:7" x14ac:dyDescent="0.3">
      <c r="B244" s="485" t="s">
        <v>559</v>
      </c>
      <c r="C244" s="486"/>
      <c r="D244" s="110">
        <v>0</v>
      </c>
      <c r="E244" s="494">
        <f t="shared" si="7"/>
        <v>0</v>
      </c>
      <c r="F244" s="894"/>
      <c r="G244" s="895"/>
    </row>
    <row r="245" spans="2:7" x14ac:dyDescent="0.3">
      <c r="B245" s="485" t="s">
        <v>309</v>
      </c>
      <c r="C245" s="486"/>
      <c r="D245" s="110">
        <v>0</v>
      </c>
      <c r="E245" s="494">
        <f t="shared" si="7"/>
        <v>0</v>
      </c>
      <c r="F245" s="894"/>
      <c r="G245" s="895"/>
    </row>
    <row r="246" spans="2:7" x14ac:dyDescent="0.3">
      <c r="B246" s="485" t="s">
        <v>310</v>
      </c>
      <c r="C246" s="106" t="s">
        <v>270</v>
      </c>
      <c r="D246" s="110"/>
      <c r="E246" s="494">
        <f t="shared" si="7"/>
        <v>0</v>
      </c>
      <c r="F246" s="894"/>
      <c r="G246" s="895"/>
    </row>
    <row r="247" spans="2:7" x14ac:dyDescent="0.3">
      <c r="B247" s="485" t="s">
        <v>310</v>
      </c>
      <c r="C247" s="106" t="s">
        <v>271</v>
      </c>
      <c r="D247" s="110">
        <v>0</v>
      </c>
      <c r="E247" s="494">
        <f t="shared" si="7"/>
        <v>0</v>
      </c>
      <c r="F247" s="894"/>
      <c r="G247" s="895"/>
    </row>
    <row r="248" spans="2:7" x14ac:dyDescent="0.3">
      <c r="B248" s="485" t="s">
        <v>310</v>
      </c>
      <c r="C248" s="106" t="s">
        <v>272</v>
      </c>
      <c r="D248" s="110">
        <v>0</v>
      </c>
      <c r="E248" s="494">
        <f t="shared" si="7"/>
        <v>0</v>
      </c>
      <c r="F248" s="894"/>
      <c r="G248" s="895"/>
    </row>
    <row r="249" spans="2:7" x14ac:dyDescent="0.3">
      <c r="B249" s="485" t="s">
        <v>421</v>
      </c>
      <c r="C249" s="495"/>
      <c r="D249" s="498"/>
      <c r="E249" s="494">
        <f>SUM(E241:E248)</f>
        <v>0</v>
      </c>
      <c r="F249" s="894"/>
      <c r="G249" s="895"/>
    </row>
    <row r="250" spans="2:7" x14ac:dyDescent="0.3">
      <c r="B250" s="485"/>
      <c r="C250" s="495"/>
      <c r="D250" s="498"/>
      <c r="E250" s="487"/>
      <c r="F250" s="486"/>
      <c r="G250" s="519"/>
    </row>
    <row r="251" spans="2:7" x14ac:dyDescent="0.3">
      <c r="B251" s="908" t="s">
        <v>424</v>
      </c>
      <c r="C251" s="908"/>
      <c r="D251" s="908"/>
      <c r="E251" s="908"/>
      <c r="F251" s="908"/>
      <c r="G251" s="908"/>
    </row>
    <row r="252" spans="2:7" x14ac:dyDescent="0.3">
      <c r="B252" s="520" t="s">
        <v>556</v>
      </c>
      <c r="C252" s="486"/>
      <c r="D252" s="487"/>
      <c r="E252" s="110">
        <v>0</v>
      </c>
      <c r="F252" s="892"/>
      <c r="G252" s="893"/>
    </row>
    <row r="253" spans="2:7" x14ac:dyDescent="0.3">
      <c r="B253" s="485" t="s">
        <v>273</v>
      </c>
      <c r="C253" s="486"/>
      <c r="D253" s="487"/>
      <c r="E253" s="110">
        <v>0</v>
      </c>
      <c r="F253" s="894"/>
      <c r="G253" s="895"/>
    </row>
    <row r="254" spans="2:7" x14ac:dyDescent="0.3">
      <c r="B254" s="485" t="s">
        <v>423</v>
      </c>
      <c r="C254" s="106" t="s">
        <v>270</v>
      </c>
      <c r="D254" s="487"/>
      <c r="E254" s="110">
        <v>0</v>
      </c>
      <c r="F254" s="894"/>
      <c r="G254" s="895"/>
    </row>
    <row r="255" spans="2:7" x14ac:dyDescent="0.3">
      <c r="B255" s="485" t="s">
        <v>423</v>
      </c>
      <c r="C255" s="106" t="s">
        <v>271</v>
      </c>
      <c r="D255" s="487"/>
      <c r="E255" s="110">
        <v>0</v>
      </c>
      <c r="F255" s="894"/>
      <c r="G255" s="895"/>
    </row>
    <row r="256" spans="2:7" x14ac:dyDescent="0.3">
      <c r="B256" s="485" t="s">
        <v>423</v>
      </c>
      <c r="C256" s="106" t="s">
        <v>272</v>
      </c>
      <c r="D256" s="487"/>
      <c r="E256" s="110">
        <v>0</v>
      </c>
      <c r="F256" s="894"/>
      <c r="G256" s="895"/>
    </row>
    <row r="257" spans="2:8" x14ac:dyDescent="0.3">
      <c r="B257" s="501" t="s">
        <v>425</v>
      </c>
      <c r="C257" s="495"/>
      <c r="D257" s="487"/>
      <c r="E257" s="494">
        <f>SUM(E252:E256)</f>
        <v>0</v>
      </c>
      <c r="F257" s="894"/>
      <c r="G257" s="895"/>
    </row>
    <row r="258" spans="2:8" x14ac:dyDescent="0.3">
      <c r="B258" s="485"/>
      <c r="C258" s="486"/>
      <c r="D258" s="486"/>
      <c r="E258" s="797"/>
      <c r="F258" s="486"/>
      <c r="G258" s="519"/>
    </row>
    <row r="259" spans="2:8" x14ac:dyDescent="0.3">
      <c r="B259" s="908" t="s">
        <v>274</v>
      </c>
      <c r="C259" s="908"/>
      <c r="D259" s="908"/>
      <c r="E259" s="908"/>
      <c r="F259" s="908"/>
      <c r="G259" s="908"/>
    </row>
    <row r="260" spans="2:8" x14ac:dyDescent="0.3">
      <c r="B260" s="485" t="s">
        <v>275</v>
      </c>
      <c r="C260" s="116" t="s">
        <v>276</v>
      </c>
      <c r="D260" s="486"/>
      <c r="E260" s="112">
        <v>0</v>
      </c>
      <c r="F260" s="892"/>
      <c r="G260" s="893"/>
    </row>
    <row r="261" spans="2:8" x14ac:dyDescent="0.3">
      <c r="B261" s="485" t="s">
        <v>277</v>
      </c>
      <c r="C261" s="106" t="s">
        <v>278</v>
      </c>
      <c r="D261" s="486"/>
      <c r="E261" s="110">
        <v>0</v>
      </c>
      <c r="F261" s="894"/>
      <c r="G261" s="895"/>
    </row>
    <row r="262" spans="2:8" x14ac:dyDescent="0.3">
      <c r="B262" s="485" t="s">
        <v>279</v>
      </c>
      <c r="C262" s="106"/>
      <c r="D262" s="486"/>
      <c r="E262" s="110">
        <v>0</v>
      </c>
      <c r="F262" s="894"/>
      <c r="G262" s="895"/>
    </row>
    <row r="263" spans="2:8" x14ac:dyDescent="0.3">
      <c r="B263" s="485" t="s">
        <v>280</v>
      </c>
      <c r="C263" s="106"/>
      <c r="D263" s="486"/>
      <c r="E263" s="110">
        <v>0</v>
      </c>
      <c r="F263" s="894"/>
      <c r="G263" s="895"/>
    </row>
    <row r="264" spans="2:8" x14ac:dyDescent="0.3">
      <c r="B264" s="485" t="s">
        <v>281</v>
      </c>
      <c r="C264" s="106"/>
      <c r="D264" s="486"/>
      <c r="E264" s="110">
        <v>0</v>
      </c>
      <c r="F264" s="894"/>
      <c r="G264" s="895"/>
    </row>
    <row r="265" spans="2:8" x14ac:dyDescent="0.3">
      <c r="B265" s="485" t="s">
        <v>282</v>
      </c>
      <c r="C265" s="106"/>
      <c r="D265" s="486"/>
      <c r="E265" s="107">
        <v>0</v>
      </c>
      <c r="F265" s="894"/>
      <c r="G265" s="895"/>
    </row>
    <row r="266" spans="2:8" x14ac:dyDescent="0.3">
      <c r="B266" s="485" t="s">
        <v>311</v>
      </c>
      <c r="C266" s="495"/>
      <c r="D266" s="486"/>
      <c r="E266" s="494">
        <f>SUM(E260:E265)</f>
        <v>0</v>
      </c>
      <c r="F266" s="894"/>
      <c r="G266" s="895"/>
    </row>
    <row r="267" spans="2:8" x14ac:dyDescent="0.3">
      <c r="B267" s="485"/>
      <c r="C267" s="486"/>
      <c r="D267" s="486"/>
      <c r="E267" s="797"/>
      <c r="F267" s="903"/>
      <c r="G267" s="895"/>
    </row>
    <row r="268" spans="2:8" ht="16.2" x14ac:dyDescent="0.3">
      <c r="B268" s="490" t="s">
        <v>283</v>
      </c>
      <c r="C268" s="491"/>
      <c r="D268" s="491"/>
      <c r="E268" s="510">
        <f>E266+E257+E249</f>
        <v>0</v>
      </c>
      <c r="F268" s="491"/>
      <c r="G268" s="798"/>
      <c r="H268" s="39" t="s">
        <v>413</v>
      </c>
    </row>
    <row r="269" spans="2:8" x14ac:dyDescent="0.3">
      <c r="B269" s="514"/>
      <c r="C269" s="486"/>
      <c r="D269" s="487"/>
      <c r="E269" s="487"/>
      <c r="F269" s="763"/>
      <c r="G269" s="763"/>
    </row>
    <row r="270" spans="2:8" x14ac:dyDescent="0.3">
      <c r="B270" s="877" t="s">
        <v>426</v>
      </c>
      <c r="C270" s="878"/>
      <c r="D270" s="878"/>
      <c r="E270" s="879"/>
      <c r="F270" s="882" t="s">
        <v>394</v>
      </c>
      <c r="G270" s="883"/>
    </row>
    <row r="271" spans="2:8" x14ac:dyDescent="0.3">
      <c r="B271" s="485" t="s">
        <v>428</v>
      </c>
      <c r="C271" s="103"/>
      <c r="D271" s="110">
        <v>0</v>
      </c>
      <c r="E271" s="494">
        <f>D271*12</f>
        <v>0</v>
      </c>
      <c r="F271" s="934"/>
      <c r="G271" s="893"/>
    </row>
    <row r="272" spans="2:8" x14ac:dyDescent="0.3">
      <c r="B272" s="485" t="s">
        <v>198</v>
      </c>
      <c r="C272" s="106" t="s">
        <v>265</v>
      </c>
      <c r="D272" s="487"/>
      <c r="E272" s="110">
        <v>0</v>
      </c>
      <c r="F272" s="894"/>
      <c r="G272" s="895"/>
    </row>
    <row r="273" spans="2:8" x14ac:dyDescent="0.3">
      <c r="B273" s="485"/>
      <c r="C273" s="106" t="s">
        <v>265</v>
      </c>
      <c r="D273" s="487"/>
      <c r="E273" s="110">
        <v>0</v>
      </c>
      <c r="F273" s="894"/>
      <c r="G273" s="895"/>
    </row>
    <row r="274" spans="2:8" x14ac:dyDescent="0.3">
      <c r="B274" s="485"/>
      <c r="C274" s="106" t="s">
        <v>265</v>
      </c>
      <c r="D274" s="487"/>
      <c r="E274" s="110">
        <v>0</v>
      </c>
      <c r="F274" s="894"/>
      <c r="G274" s="895"/>
    </row>
    <row r="275" spans="2:8" x14ac:dyDescent="0.3">
      <c r="B275" s="485"/>
      <c r="C275" s="486"/>
      <c r="D275" s="487"/>
      <c r="E275" s="487"/>
      <c r="F275" s="894"/>
      <c r="G275" s="895"/>
    </row>
    <row r="276" spans="2:8" x14ac:dyDescent="0.3">
      <c r="B276" s="489" t="s">
        <v>257</v>
      </c>
      <c r="C276" s="106"/>
      <c r="D276" s="487"/>
      <c r="E276" s="110">
        <v>0</v>
      </c>
      <c r="F276" s="894"/>
      <c r="G276" s="895"/>
    </row>
    <row r="277" spans="2:8" x14ac:dyDescent="0.3">
      <c r="B277" s="485"/>
      <c r="C277" s="486"/>
      <c r="D277" s="487"/>
      <c r="E277" s="487"/>
      <c r="F277" s="894"/>
      <c r="G277" s="895"/>
    </row>
    <row r="278" spans="2:8" ht="16.2" x14ac:dyDescent="0.3">
      <c r="B278" s="490" t="s">
        <v>427</v>
      </c>
      <c r="C278" s="491"/>
      <c r="D278" s="518"/>
      <c r="E278" s="510">
        <f>SUM(E270:E276)</f>
        <v>0</v>
      </c>
      <c r="F278" s="799"/>
      <c r="G278" s="798"/>
      <c r="H278" s="39" t="s">
        <v>413</v>
      </c>
    </row>
    <row r="279" spans="2:8" x14ac:dyDescent="0.3">
      <c r="B279" s="909"/>
      <c r="C279" s="909"/>
      <c r="D279" s="909"/>
      <c r="E279" s="909"/>
      <c r="F279" s="909"/>
      <c r="G279" s="909"/>
    </row>
    <row r="280" spans="2:8" x14ac:dyDescent="0.3">
      <c r="B280" s="877" t="s">
        <v>47</v>
      </c>
      <c r="C280" s="878"/>
      <c r="D280" s="878"/>
      <c r="E280" s="879"/>
      <c r="F280" s="882" t="s">
        <v>394</v>
      </c>
      <c r="G280" s="883"/>
    </row>
    <row r="281" spans="2:8" x14ac:dyDescent="0.3">
      <c r="B281" s="485" t="s">
        <v>318</v>
      </c>
      <c r="C281" s="486"/>
      <c r="D281" s="110">
        <v>0</v>
      </c>
      <c r="E281" s="494">
        <f>D281*12</f>
        <v>0</v>
      </c>
      <c r="F281" s="935"/>
      <c r="G281" s="936"/>
    </row>
    <row r="282" spans="2:8" x14ac:dyDescent="0.3">
      <c r="B282" s="485"/>
      <c r="C282" s="486"/>
      <c r="D282" s="498"/>
      <c r="E282" s="487"/>
      <c r="F282" s="486"/>
      <c r="G282" s="519"/>
    </row>
    <row r="283" spans="2:8" x14ac:dyDescent="0.3">
      <c r="B283" s="908" t="s">
        <v>284</v>
      </c>
      <c r="C283" s="908"/>
      <c r="D283" s="908"/>
      <c r="E283" s="908"/>
      <c r="F283" s="908"/>
      <c r="G283" s="908"/>
    </row>
    <row r="284" spans="2:8" x14ac:dyDescent="0.3">
      <c r="B284" s="485" t="s">
        <v>312</v>
      </c>
      <c r="C284" s="106"/>
      <c r="D284" s="521"/>
      <c r="E284" s="110">
        <v>0</v>
      </c>
      <c r="F284" s="892"/>
      <c r="G284" s="893"/>
    </row>
    <row r="285" spans="2:8" x14ac:dyDescent="0.3">
      <c r="B285" s="485" t="s">
        <v>313</v>
      </c>
      <c r="C285" s="106"/>
      <c r="D285" s="521"/>
      <c r="E285" s="110">
        <v>0</v>
      </c>
      <c r="F285" s="894"/>
      <c r="G285" s="895"/>
    </row>
    <row r="286" spans="2:8" x14ac:dyDescent="0.3">
      <c r="B286" s="485" t="s">
        <v>314</v>
      </c>
      <c r="C286" s="106"/>
      <c r="D286" s="521"/>
      <c r="E286" s="110">
        <v>0</v>
      </c>
      <c r="F286" s="894"/>
      <c r="G286" s="895"/>
    </row>
    <row r="287" spans="2:8" x14ac:dyDescent="0.3">
      <c r="B287" s="485" t="s">
        <v>315</v>
      </c>
      <c r="C287" s="106"/>
      <c r="D287" s="521"/>
      <c r="E287" s="117">
        <v>0</v>
      </c>
      <c r="F287" s="894"/>
      <c r="G287" s="895"/>
    </row>
    <row r="288" spans="2:8" x14ac:dyDescent="0.3">
      <c r="B288" s="485" t="s">
        <v>316</v>
      </c>
      <c r="C288" s="106"/>
      <c r="D288" s="521"/>
      <c r="E288" s="110">
        <v>0</v>
      </c>
      <c r="F288" s="894"/>
      <c r="G288" s="895"/>
    </row>
    <row r="289" spans="2:8" x14ac:dyDescent="0.3">
      <c r="B289" s="485" t="s">
        <v>317</v>
      </c>
      <c r="C289" s="106"/>
      <c r="D289" s="521"/>
      <c r="E289" s="110">
        <v>0</v>
      </c>
      <c r="F289" s="894"/>
      <c r="G289" s="895"/>
    </row>
    <row r="290" spans="2:8" x14ac:dyDescent="0.3">
      <c r="B290" s="485" t="s">
        <v>319</v>
      </c>
      <c r="C290" s="106"/>
      <c r="D290" s="521"/>
      <c r="E290" s="110">
        <v>0</v>
      </c>
      <c r="F290" s="894"/>
      <c r="G290" s="895"/>
    </row>
    <row r="291" spans="2:8" x14ac:dyDescent="0.3">
      <c r="B291" s="485" t="s">
        <v>430</v>
      </c>
      <c r="C291" s="106"/>
      <c r="D291" s="521"/>
      <c r="E291" s="110">
        <v>0</v>
      </c>
      <c r="F291" s="894"/>
      <c r="G291" s="895"/>
    </row>
    <row r="292" spans="2:8" x14ac:dyDescent="0.3">
      <c r="B292" s="485" t="s">
        <v>431</v>
      </c>
      <c r="C292" s="106"/>
      <c r="D292" s="521"/>
      <c r="E292" s="107">
        <v>0</v>
      </c>
      <c r="F292" s="894"/>
      <c r="G292" s="895"/>
    </row>
    <row r="293" spans="2:8" x14ac:dyDescent="0.3">
      <c r="B293" s="485"/>
      <c r="C293" s="486"/>
      <c r="D293" s="521"/>
      <c r="E293" s="797"/>
      <c r="F293" s="894"/>
      <c r="G293" s="895"/>
    </row>
    <row r="294" spans="2:8" ht="16.2" x14ac:dyDescent="0.3">
      <c r="B294" s="490" t="s">
        <v>286</v>
      </c>
      <c r="C294" s="491"/>
      <c r="D294" s="523"/>
      <c r="E294" s="510">
        <f>SUM(E281:E292)</f>
        <v>0</v>
      </c>
      <c r="F294" s="491"/>
      <c r="G294" s="798"/>
      <c r="H294" s="39" t="s">
        <v>413</v>
      </c>
    </row>
    <row r="295" spans="2:8" x14ac:dyDescent="0.3">
      <c r="B295" s="909"/>
      <c r="C295" s="909"/>
      <c r="D295" s="909"/>
      <c r="E295" s="909"/>
      <c r="F295" s="909"/>
      <c r="G295" s="909"/>
    </row>
    <row r="296" spans="2:8" x14ac:dyDescent="0.3">
      <c r="B296" s="877" t="s">
        <v>498</v>
      </c>
      <c r="C296" s="878"/>
      <c r="D296" s="878"/>
      <c r="E296" s="879"/>
      <c r="F296" s="882" t="s">
        <v>394</v>
      </c>
      <c r="G296" s="883"/>
    </row>
    <row r="297" spans="2:8" s="47" customFormat="1" x14ac:dyDescent="0.3">
      <c r="B297" s="524" t="s">
        <v>43</v>
      </c>
      <c r="C297" s="525"/>
      <c r="D297" s="526"/>
      <c r="E297" s="527"/>
      <c r="F297" s="937"/>
      <c r="G297" s="938"/>
    </row>
    <row r="298" spans="2:8" x14ac:dyDescent="0.3">
      <c r="B298" s="485" t="s">
        <v>499</v>
      </c>
      <c r="C298" s="486"/>
      <c r="D298" s="110">
        <v>0</v>
      </c>
      <c r="E298" s="494">
        <f>D298*12</f>
        <v>0</v>
      </c>
      <c r="F298" s="894"/>
      <c r="G298" s="895"/>
    </row>
    <row r="299" spans="2:8" x14ac:dyDescent="0.3">
      <c r="B299" s="485" t="s">
        <v>267</v>
      </c>
      <c r="C299" s="486"/>
      <c r="D299" s="487"/>
      <c r="E299" s="110">
        <v>0</v>
      </c>
      <c r="F299" s="894"/>
      <c r="G299" s="895"/>
    </row>
    <row r="300" spans="2:8" x14ac:dyDescent="0.3">
      <c r="B300" s="485" t="s">
        <v>268</v>
      </c>
      <c r="C300" s="486"/>
      <c r="D300" s="487"/>
      <c r="E300" s="110">
        <v>0</v>
      </c>
      <c r="F300" s="894"/>
      <c r="G300" s="895"/>
    </row>
    <row r="301" spans="2:8" x14ac:dyDescent="0.3">
      <c r="B301" s="485" t="s">
        <v>497</v>
      </c>
      <c r="C301" s="486"/>
      <c r="D301" s="487"/>
      <c r="E301" s="110">
        <v>0</v>
      </c>
      <c r="F301" s="894"/>
      <c r="G301" s="895"/>
    </row>
    <row r="302" spans="2:8" x14ac:dyDescent="0.3">
      <c r="B302" s="485" t="s">
        <v>198</v>
      </c>
      <c r="C302" s="106" t="s">
        <v>265</v>
      </c>
      <c r="D302" s="487"/>
      <c r="E302" s="110">
        <v>0</v>
      </c>
      <c r="F302" s="894"/>
      <c r="G302" s="895"/>
    </row>
    <row r="303" spans="2:8" x14ac:dyDescent="0.3">
      <c r="B303" s="485"/>
      <c r="C303" s="106" t="s">
        <v>265</v>
      </c>
      <c r="D303" s="487"/>
      <c r="E303" s="110">
        <v>0</v>
      </c>
      <c r="F303" s="894"/>
      <c r="G303" s="895"/>
    </row>
    <row r="304" spans="2:8" x14ac:dyDescent="0.3">
      <c r="B304" s="485"/>
      <c r="C304" s="106" t="s">
        <v>265</v>
      </c>
      <c r="D304" s="487"/>
      <c r="E304" s="110">
        <v>0</v>
      </c>
      <c r="F304" s="894"/>
      <c r="G304" s="895"/>
    </row>
    <row r="305" spans="2:7" x14ac:dyDescent="0.3">
      <c r="B305" s="485"/>
      <c r="C305" s="486"/>
      <c r="D305" s="487"/>
      <c r="E305" s="487"/>
      <c r="F305" s="894"/>
      <c r="G305" s="895"/>
    </row>
    <row r="306" spans="2:7" x14ac:dyDescent="0.3">
      <c r="B306" s="517" t="s">
        <v>257</v>
      </c>
      <c r="C306" s="106"/>
      <c r="D306" s="487"/>
      <c r="E306" s="110">
        <v>0</v>
      </c>
      <c r="F306" s="894"/>
      <c r="G306" s="895"/>
    </row>
    <row r="307" spans="2:7" x14ac:dyDescent="0.3">
      <c r="B307" s="485"/>
      <c r="C307" s="486"/>
      <c r="D307" s="487"/>
      <c r="E307" s="487"/>
      <c r="F307" s="894"/>
      <c r="G307" s="895"/>
    </row>
    <row r="308" spans="2:7" x14ac:dyDescent="0.3">
      <c r="B308" s="517" t="s">
        <v>269</v>
      </c>
      <c r="C308" s="486"/>
      <c r="D308" s="487"/>
      <c r="E308" s="494">
        <f>SUM(E298:E306)</f>
        <v>0</v>
      </c>
      <c r="F308" s="894"/>
      <c r="G308" s="895"/>
    </row>
    <row r="309" spans="2:7" x14ac:dyDescent="0.3">
      <c r="B309" s="517"/>
      <c r="C309" s="486"/>
      <c r="D309" s="487"/>
      <c r="E309" s="498"/>
      <c r="F309" s="903"/>
      <c r="G309" s="895"/>
    </row>
    <row r="310" spans="2:7" x14ac:dyDescent="0.3">
      <c r="B310" s="517" t="s">
        <v>557</v>
      </c>
      <c r="C310" s="486"/>
      <c r="D310" s="110">
        <v>0</v>
      </c>
      <c r="E310" s="494">
        <f>D310*12</f>
        <v>0</v>
      </c>
      <c r="F310" s="894"/>
      <c r="G310" s="895"/>
    </row>
    <row r="311" spans="2:7" x14ac:dyDescent="0.3">
      <c r="B311" s="517" t="s">
        <v>558</v>
      </c>
      <c r="C311" s="486"/>
      <c r="D311" s="487"/>
      <c r="E311" s="110">
        <v>0</v>
      </c>
      <c r="F311" s="894"/>
      <c r="G311" s="895"/>
    </row>
    <row r="312" spans="2:7" x14ac:dyDescent="0.3">
      <c r="B312" s="485"/>
      <c r="C312" s="486"/>
      <c r="D312" s="487"/>
      <c r="E312" s="487"/>
      <c r="F312" s="894"/>
      <c r="G312" s="895"/>
    </row>
    <row r="313" spans="2:7" x14ac:dyDescent="0.3">
      <c r="B313" s="517" t="s">
        <v>485</v>
      </c>
      <c r="C313" s="486"/>
      <c r="D313" s="110">
        <v>0</v>
      </c>
      <c r="E313" s="494">
        <f>D313*12</f>
        <v>0</v>
      </c>
      <c r="F313" s="894"/>
      <c r="G313" s="895"/>
    </row>
    <row r="314" spans="2:7" x14ac:dyDescent="0.3">
      <c r="B314" s="485"/>
      <c r="C314" s="486"/>
      <c r="D314" s="487"/>
      <c r="E314" s="487"/>
      <c r="F314" s="894"/>
      <c r="G314" s="895"/>
    </row>
    <row r="315" spans="2:7" x14ac:dyDescent="0.3">
      <c r="B315" s="517" t="s">
        <v>486</v>
      </c>
      <c r="C315" s="486"/>
      <c r="D315" s="487"/>
      <c r="E315" s="110">
        <v>0</v>
      </c>
      <c r="F315" s="894"/>
      <c r="G315" s="895"/>
    </row>
    <row r="316" spans="2:7" x14ac:dyDescent="0.3">
      <c r="B316" s="485"/>
      <c r="C316" s="486"/>
      <c r="D316" s="486"/>
      <c r="E316" s="486"/>
      <c r="F316" s="894"/>
      <c r="G316" s="895"/>
    </row>
    <row r="317" spans="2:7" x14ac:dyDescent="0.3">
      <c r="B317" s="485" t="s">
        <v>487</v>
      </c>
      <c r="C317" s="106"/>
      <c r="D317" s="521"/>
      <c r="E317" s="110">
        <v>0</v>
      </c>
      <c r="F317" s="894"/>
      <c r="G317" s="895"/>
    </row>
    <row r="318" spans="2:7" x14ac:dyDescent="0.3">
      <c r="B318" s="485" t="s">
        <v>488</v>
      </c>
      <c r="C318" s="106"/>
      <c r="D318" s="521"/>
      <c r="E318" s="110">
        <v>0</v>
      </c>
      <c r="F318" s="894"/>
      <c r="G318" s="895"/>
    </row>
    <row r="319" spans="2:7" x14ac:dyDescent="0.3">
      <c r="B319" s="485" t="s">
        <v>489</v>
      </c>
      <c r="C319" s="106"/>
      <c r="D319" s="521"/>
      <c r="E319" s="110">
        <v>0</v>
      </c>
      <c r="F319" s="894"/>
      <c r="G319" s="895"/>
    </row>
    <row r="320" spans="2:7" x14ac:dyDescent="0.3">
      <c r="B320" s="485" t="s">
        <v>490</v>
      </c>
      <c r="C320" s="106"/>
      <c r="D320" s="521"/>
      <c r="E320" s="117">
        <v>0</v>
      </c>
      <c r="F320" s="894"/>
      <c r="G320" s="895"/>
    </row>
    <row r="321" spans="2:8" x14ac:dyDescent="0.3">
      <c r="B321" s="485" t="s">
        <v>491</v>
      </c>
      <c r="C321" s="106"/>
      <c r="D321" s="521"/>
      <c r="E321" s="110">
        <v>0</v>
      </c>
      <c r="F321" s="894"/>
      <c r="G321" s="895"/>
    </row>
    <row r="322" spans="2:8" x14ac:dyDescent="0.3">
      <c r="B322" s="485" t="s">
        <v>492</v>
      </c>
      <c r="C322" s="106"/>
      <c r="D322" s="521"/>
      <c r="E322" s="110">
        <v>0</v>
      </c>
      <c r="F322" s="894"/>
      <c r="G322" s="895"/>
    </row>
    <row r="323" spans="2:8" x14ac:dyDescent="0.3">
      <c r="B323" s="485" t="s">
        <v>493</v>
      </c>
      <c r="C323" s="106"/>
      <c r="D323" s="521"/>
      <c r="E323" s="110">
        <v>0</v>
      </c>
      <c r="F323" s="894"/>
      <c r="G323" s="895"/>
    </row>
    <row r="324" spans="2:8" x14ac:dyDescent="0.3">
      <c r="B324" s="485" t="s">
        <v>494</v>
      </c>
      <c r="C324" s="106"/>
      <c r="D324" s="521"/>
      <c r="E324" s="110">
        <v>0</v>
      </c>
      <c r="F324" s="894"/>
      <c r="G324" s="895"/>
    </row>
    <row r="325" spans="2:8" s="47" customFormat="1" x14ac:dyDescent="0.3">
      <c r="B325" s="529"/>
      <c r="C325" s="495"/>
      <c r="D325" s="508"/>
      <c r="E325" s="498"/>
      <c r="F325" s="894"/>
      <c r="G325" s="895"/>
    </row>
    <row r="326" spans="2:8" x14ac:dyDescent="0.3">
      <c r="B326" s="800" t="s">
        <v>495</v>
      </c>
      <c r="C326" s="486"/>
      <c r="D326" s="486"/>
      <c r="E326" s="494">
        <f>SUM(E317:E324)</f>
        <v>0</v>
      </c>
      <c r="F326" s="894"/>
      <c r="G326" s="895"/>
    </row>
    <row r="327" spans="2:8" x14ac:dyDescent="0.3">
      <c r="B327" s="485"/>
      <c r="C327" s="486"/>
      <c r="D327" s="486"/>
      <c r="E327" s="486"/>
      <c r="F327" s="486"/>
      <c r="G327" s="519"/>
    </row>
    <row r="328" spans="2:8" ht="16.2" x14ac:dyDescent="0.3">
      <c r="B328" s="801" t="s">
        <v>496</v>
      </c>
      <c r="C328" s="491"/>
      <c r="D328" s="491"/>
      <c r="E328" s="510">
        <f>E326+E315+E313+E308+E310+E311</f>
        <v>0</v>
      </c>
      <c r="F328" s="491"/>
      <c r="G328" s="798"/>
      <c r="H328" s="39" t="s">
        <v>413</v>
      </c>
    </row>
    <row r="329" spans="2:8" x14ac:dyDescent="0.3">
      <c r="B329" s="885"/>
      <c r="C329" s="885"/>
      <c r="D329" s="885"/>
      <c r="E329" s="885"/>
      <c r="F329" s="885"/>
      <c r="G329" s="885"/>
    </row>
    <row r="330" spans="2:8" ht="21" x14ac:dyDescent="0.4">
      <c r="B330" s="900" t="s">
        <v>57</v>
      </c>
      <c r="C330" s="901"/>
      <c r="D330" s="901"/>
      <c r="E330" s="901"/>
      <c r="F330" s="901"/>
      <c r="G330" s="902"/>
      <c r="H330" s="825"/>
    </row>
    <row r="331" spans="2:8" x14ac:dyDescent="0.3">
      <c r="B331" s="885"/>
      <c r="C331" s="885"/>
      <c r="D331" s="885"/>
      <c r="E331" s="885"/>
      <c r="F331" s="885"/>
      <c r="G331" s="885"/>
    </row>
    <row r="332" spans="2:8" ht="24" x14ac:dyDescent="0.3">
      <c r="B332" s="531" t="s">
        <v>435</v>
      </c>
      <c r="C332" s="531" t="s">
        <v>432</v>
      </c>
      <c r="D332" s="531" t="s">
        <v>433</v>
      </c>
      <c r="E332" s="531" t="s">
        <v>434</v>
      </c>
      <c r="F332" s="531" t="s">
        <v>124</v>
      </c>
      <c r="G332" s="531" t="s">
        <v>394</v>
      </c>
      <c r="H332" s="826"/>
    </row>
    <row r="333" spans="2:8" ht="16.2" x14ac:dyDescent="0.3">
      <c r="B333" s="533" t="s">
        <v>58</v>
      </c>
      <c r="C333" s="110">
        <v>0</v>
      </c>
      <c r="D333" s="522">
        <f>C333*General!$C$9</f>
        <v>0</v>
      </c>
      <c r="E333" s="110">
        <v>0</v>
      </c>
      <c r="F333" s="492">
        <f>SUM(C333:E333)</f>
        <v>0</v>
      </c>
      <c r="G333" s="119"/>
      <c r="H333" s="50"/>
    </row>
    <row r="334" spans="2:8" ht="16.2" x14ac:dyDescent="0.3">
      <c r="B334" s="533" t="s">
        <v>59</v>
      </c>
      <c r="C334" s="110">
        <v>0</v>
      </c>
      <c r="D334" s="522">
        <f>C334*General!$C$9</f>
        <v>0</v>
      </c>
      <c r="E334" s="110">
        <v>0</v>
      </c>
      <c r="F334" s="492">
        <f t="shared" ref="F334:F338" si="8">SUM(C334:E334)</f>
        <v>0</v>
      </c>
      <c r="G334" s="120"/>
      <c r="H334" s="50"/>
    </row>
    <row r="335" spans="2:8" ht="16.2" x14ac:dyDescent="0.3">
      <c r="B335" s="533" t="s">
        <v>60</v>
      </c>
      <c r="C335" s="110">
        <v>0</v>
      </c>
      <c r="D335" s="522">
        <f>C335*General!$C$9</f>
        <v>0</v>
      </c>
      <c r="E335" s="110">
        <v>0</v>
      </c>
      <c r="F335" s="492">
        <f t="shared" si="8"/>
        <v>0</v>
      </c>
      <c r="G335" s="120"/>
      <c r="H335" s="50"/>
    </row>
    <row r="336" spans="2:8" ht="16.2" x14ac:dyDescent="0.3">
      <c r="B336" s="533" t="s">
        <v>61</v>
      </c>
      <c r="C336" s="110">
        <v>0</v>
      </c>
      <c r="D336" s="522">
        <f>C336*General!$C$9</f>
        <v>0</v>
      </c>
      <c r="E336" s="110">
        <v>0</v>
      </c>
      <c r="F336" s="492">
        <f t="shared" si="8"/>
        <v>0</v>
      </c>
      <c r="G336" s="120"/>
      <c r="H336" s="50"/>
    </row>
    <row r="337" spans="2:8" ht="16.2" x14ac:dyDescent="0.3">
      <c r="B337" s="533" t="s">
        <v>62</v>
      </c>
      <c r="C337" s="110">
        <v>0</v>
      </c>
      <c r="D337" s="522">
        <f>C337*General!$C$9</f>
        <v>0</v>
      </c>
      <c r="E337" s="110">
        <v>0</v>
      </c>
      <c r="F337" s="492">
        <f t="shared" si="8"/>
        <v>0</v>
      </c>
      <c r="G337" s="120"/>
      <c r="H337" s="50"/>
    </row>
    <row r="338" spans="2:8" ht="16.2" x14ac:dyDescent="0.3">
      <c r="B338" s="533" t="s">
        <v>63</v>
      </c>
      <c r="C338" s="110">
        <v>0</v>
      </c>
      <c r="D338" s="522">
        <f>C338*General!$C$9</f>
        <v>0</v>
      </c>
      <c r="E338" s="110">
        <v>0</v>
      </c>
      <c r="F338" s="492">
        <f t="shared" si="8"/>
        <v>0</v>
      </c>
      <c r="G338" s="120"/>
      <c r="H338" s="50"/>
    </row>
    <row r="339" spans="2:8" ht="16.2" x14ac:dyDescent="0.3">
      <c r="B339" s="534" t="s">
        <v>436</v>
      </c>
      <c r="C339" s="535"/>
      <c r="D339" s="535"/>
      <c r="E339" s="535"/>
      <c r="F339" s="492">
        <f>SUM(F333:F338)</f>
        <v>0</v>
      </c>
      <c r="G339" s="121"/>
      <c r="H339" s="39" t="s">
        <v>413</v>
      </c>
    </row>
    <row r="340" spans="2:8" x14ac:dyDescent="0.3">
      <c r="B340" s="763"/>
      <c r="C340" s="763"/>
      <c r="D340" s="763"/>
      <c r="E340" s="763"/>
      <c r="F340" s="763"/>
      <c r="G340" s="763"/>
    </row>
    <row r="341" spans="2:8" ht="21" x14ac:dyDescent="0.3">
      <c r="B341" s="900" t="s">
        <v>503</v>
      </c>
      <c r="C341" s="901"/>
      <c r="D341" s="901"/>
      <c r="E341" s="901"/>
      <c r="F341" s="901"/>
      <c r="G341" s="902"/>
    </row>
    <row r="342" spans="2:8" x14ac:dyDescent="0.3">
      <c r="B342" s="763"/>
      <c r="C342" s="763"/>
      <c r="D342" s="763"/>
      <c r="E342" s="763"/>
      <c r="F342" s="763"/>
      <c r="G342" s="763"/>
    </row>
    <row r="343" spans="2:8" x14ac:dyDescent="0.3">
      <c r="B343" s="877" t="s">
        <v>68</v>
      </c>
      <c r="C343" s="878"/>
      <c r="D343" s="878"/>
      <c r="E343" s="879"/>
      <c r="F343" s="882" t="s">
        <v>394</v>
      </c>
      <c r="G343" s="883"/>
    </row>
    <row r="344" spans="2:8" x14ac:dyDescent="0.3">
      <c r="B344" s="485" t="s">
        <v>393</v>
      </c>
      <c r="C344" s="486"/>
      <c r="D344" s="110">
        <v>0</v>
      </c>
      <c r="E344" s="487">
        <f>D344*12</f>
        <v>0</v>
      </c>
      <c r="F344" s="892"/>
      <c r="G344" s="893"/>
    </row>
    <row r="345" spans="2:8" x14ac:dyDescent="0.3">
      <c r="B345" s="485"/>
      <c r="C345" s="486"/>
      <c r="D345" s="508"/>
      <c r="E345" s="521"/>
      <c r="F345" s="894"/>
      <c r="G345" s="895"/>
    </row>
    <row r="346" spans="2:8" x14ac:dyDescent="0.3">
      <c r="B346" s="872" t="s">
        <v>285</v>
      </c>
      <c r="C346" s="114" t="s">
        <v>321</v>
      </c>
      <c r="D346" s="508"/>
      <c r="E346" s="109">
        <v>0</v>
      </c>
      <c r="F346" s="894"/>
      <c r="G346" s="895"/>
    </row>
    <row r="347" spans="2:8" x14ac:dyDescent="0.3">
      <c r="B347" s="873"/>
      <c r="C347" s="114" t="s">
        <v>322</v>
      </c>
      <c r="D347" s="508"/>
      <c r="E347" s="109">
        <v>0</v>
      </c>
      <c r="F347" s="894"/>
      <c r="G347" s="895"/>
    </row>
    <row r="348" spans="2:8" x14ac:dyDescent="0.3">
      <c r="B348" s="873"/>
      <c r="C348" s="122" t="s">
        <v>323</v>
      </c>
      <c r="D348" s="508"/>
      <c r="E348" s="109">
        <v>0</v>
      </c>
      <c r="F348" s="894"/>
      <c r="G348" s="895"/>
    </row>
    <row r="349" spans="2:8" x14ac:dyDescent="0.3">
      <c r="B349" s="874"/>
      <c r="C349" s="114" t="s">
        <v>324</v>
      </c>
      <c r="D349" s="508"/>
      <c r="E349" s="123">
        <v>0</v>
      </c>
      <c r="F349" s="894"/>
      <c r="G349" s="895"/>
    </row>
    <row r="350" spans="2:8" x14ac:dyDescent="0.3">
      <c r="B350" s="489"/>
      <c r="C350" s="495"/>
      <c r="D350" s="508"/>
      <c r="E350" s="508"/>
      <c r="F350" s="894"/>
      <c r="G350" s="895"/>
    </row>
    <row r="351" spans="2:8" ht="16.2" x14ac:dyDescent="0.3">
      <c r="B351" s="490" t="s">
        <v>320</v>
      </c>
      <c r="C351" s="536"/>
      <c r="D351" s="509"/>
      <c r="E351" s="492">
        <f>SUM(E344:E349)</f>
        <v>0</v>
      </c>
      <c r="F351" s="896"/>
      <c r="G351" s="897"/>
      <c r="H351" s="39" t="s">
        <v>413</v>
      </c>
    </row>
    <row r="352" spans="2:8" x14ac:dyDescent="0.3">
      <c r="B352" s="898"/>
      <c r="C352" s="898"/>
      <c r="D352" s="898"/>
      <c r="E352" s="898"/>
      <c r="F352" s="898"/>
      <c r="G352" s="898"/>
    </row>
    <row r="353" spans="2:8" x14ac:dyDescent="0.3">
      <c r="B353" s="899"/>
      <c r="C353" s="899"/>
      <c r="D353" s="899"/>
      <c r="E353" s="899"/>
      <c r="F353" s="899"/>
      <c r="G353" s="899"/>
    </row>
    <row r="354" spans="2:8" ht="21" x14ac:dyDescent="0.3">
      <c r="B354" s="900" t="s">
        <v>287</v>
      </c>
      <c r="C354" s="901"/>
      <c r="D354" s="901"/>
      <c r="E354" s="901"/>
      <c r="F354" s="901"/>
      <c r="G354" s="902"/>
    </row>
    <row r="355" spans="2:8" x14ac:dyDescent="0.3">
      <c r="B355" s="885"/>
      <c r="C355" s="885"/>
      <c r="D355" s="885"/>
      <c r="E355" s="885"/>
      <c r="F355" s="885"/>
      <c r="G355" s="885"/>
    </row>
    <row r="356" spans="2:8" x14ac:dyDescent="0.3">
      <c r="B356" s="877" t="s">
        <v>325</v>
      </c>
      <c r="C356" s="878"/>
      <c r="D356" s="878"/>
      <c r="E356" s="879"/>
      <c r="F356" s="882" t="s">
        <v>394</v>
      </c>
      <c r="G356" s="883"/>
    </row>
    <row r="357" spans="2:8" x14ac:dyDescent="0.3">
      <c r="B357" s="485" t="s">
        <v>326</v>
      </c>
      <c r="C357" s="486"/>
      <c r="D357" s="107">
        <v>0</v>
      </c>
      <c r="E357" s="494">
        <f>D357*12</f>
        <v>0</v>
      </c>
      <c r="F357" s="875"/>
      <c r="G357" s="876"/>
    </row>
    <row r="358" spans="2:8" x14ac:dyDescent="0.3">
      <c r="B358" s="485"/>
      <c r="C358" s="486"/>
      <c r="D358" s="498"/>
      <c r="E358" s="498"/>
      <c r="F358" s="880"/>
      <c r="G358" s="881"/>
    </row>
    <row r="359" spans="2:8" x14ac:dyDescent="0.3">
      <c r="B359" s="872" t="s">
        <v>285</v>
      </c>
      <c r="C359" s="106" t="s">
        <v>321</v>
      </c>
      <c r="D359" s="498"/>
      <c r="E359" s="107">
        <v>0</v>
      </c>
      <c r="F359" s="880"/>
      <c r="G359" s="881"/>
    </row>
    <row r="360" spans="2:8" x14ac:dyDescent="0.3">
      <c r="B360" s="873"/>
      <c r="C360" s="106" t="s">
        <v>322</v>
      </c>
      <c r="D360" s="498"/>
      <c r="E360" s="107">
        <v>0</v>
      </c>
      <c r="F360" s="880"/>
      <c r="G360" s="881"/>
    </row>
    <row r="361" spans="2:8" x14ac:dyDescent="0.3">
      <c r="B361" s="874"/>
      <c r="C361" s="106" t="s">
        <v>323</v>
      </c>
      <c r="D361" s="498"/>
      <c r="E361" s="107">
        <v>0</v>
      </c>
      <c r="F361" s="880"/>
      <c r="G361" s="881"/>
    </row>
    <row r="362" spans="2:8" x14ac:dyDescent="0.3">
      <c r="B362" s="489"/>
      <c r="C362" s="495"/>
      <c r="D362" s="498"/>
      <c r="E362" s="498"/>
      <c r="F362" s="880"/>
      <c r="G362" s="881"/>
    </row>
    <row r="363" spans="2:8" ht="16.2" x14ac:dyDescent="0.3">
      <c r="B363" s="537" t="s">
        <v>328</v>
      </c>
      <c r="C363" s="536"/>
      <c r="D363" s="538"/>
      <c r="E363" s="492">
        <f>SUM(E357:E361)</f>
        <v>0</v>
      </c>
      <c r="F363" s="886"/>
      <c r="G363" s="887"/>
      <c r="H363" s="39" t="s">
        <v>413</v>
      </c>
    </row>
    <row r="364" spans="2:8" x14ac:dyDescent="0.3">
      <c r="B364" s="763"/>
      <c r="C364" s="763"/>
      <c r="D364" s="805"/>
      <c r="E364" s="805"/>
      <c r="F364" s="805"/>
      <c r="G364" s="763"/>
    </row>
    <row r="365" spans="2:8" x14ac:dyDescent="0.3">
      <c r="B365" s="877" t="s">
        <v>334</v>
      </c>
      <c r="C365" s="878"/>
      <c r="D365" s="878"/>
      <c r="E365" s="879"/>
      <c r="F365" s="882" t="s">
        <v>394</v>
      </c>
      <c r="G365" s="883"/>
    </row>
    <row r="366" spans="2:8" ht="31.5" customHeight="1" x14ac:dyDescent="0.3">
      <c r="B366" s="888" t="s">
        <v>329</v>
      </c>
      <c r="C366" s="889"/>
      <c r="D366" s="124">
        <v>0</v>
      </c>
      <c r="E366" s="508"/>
      <c r="F366" s="875"/>
      <c r="G366" s="876"/>
    </row>
    <row r="367" spans="2:8" ht="28.2" customHeight="1" x14ac:dyDescent="0.3">
      <c r="B367" s="888" t="s">
        <v>332</v>
      </c>
      <c r="C367" s="889"/>
      <c r="D367" s="110">
        <v>0</v>
      </c>
      <c r="E367" s="494">
        <f>D366*D367</f>
        <v>0</v>
      </c>
      <c r="F367" s="880"/>
      <c r="G367" s="881"/>
    </row>
    <row r="368" spans="2:8" x14ac:dyDescent="0.3">
      <c r="B368" s="485"/>
      <c r="C368" s="486"/>
      <c r="D368" s="508"/>
      <c r="E368" s="498"/>
      <c r="F368" s="880"/>
      <c r="G368" s="881"/>
    </row>
    <row r="369" spans="2:8" x14ac:dyDescent="0.3">
      <c r="B369" s="890" t="s">
        <v>333</v>
      </c>
      <c r="C369" s="891"/>
      <c r="D369" s="508"/>
      <c r="E369" s="498"/>
      <c r="F369" s="880"/>
      <c r="G369" s="881"/>
    </row>
    <row r="370" spans="2:8" x14ac:dyDescent="0.3">
      <c r="B370" s="485" t="s">
        <v>330</v>
      </c>
      <c r="C370" s="486"/>
      <c r="D370" s="508"/>
      <c r="E370" s="815">
        <v>0</v>
      </c>
      <c r="F370" s="880"/>
      <c r="G370" s="881"/>
    </row>
    <row r="371" spans="2:8" x14ac:dyDescent="0.3">
      <c r="B371" s="485"/>
      <c r="C371" s="486"/>
      <c r="D371" s="508"/>
      <c r="E371" s="498"/>
      <c r="F371" s="880"/>
      <c r="G371" s="881"/>
    </row>
    <row r="372" spans="2:8" x14ac:dyDescent="0.3">
      <c r="B372" s="872" t="s">
        <v>285</v>
      </c>
      <c r="C372" s="106" t="s">
        <v>321</v>
      </c>
      <c r="D372" s="508"/>
      <c r="E372" s="117">
        <v>0</v>
      </c>
      <c r="F372" s="880"/>
      <c r="G372" s="881"/>
    </row>
    <row r="373" spans="2:8" x14ac:dyDescent="0.3">
      <c r="B373" s="873"/>
      <c r="C373" s="106" t="s">
        <v>322</v>
      </c>
      <c r="D373" s="508"/>
      <c r="E373" s="110">
        <v>0</v>
      </c>
      <c r="F373" s="880"/>
      <c r="G373" s="881"/>
    </row>
    <row r="374" spans="2:8" x14ac:dyDescent="0.3">
      <c r="B374" s="874"/>
      <c r="C374" s="106" t="s">
        <v>323</v>
      </c>
      <c r="D374" s="508"/>
      <c r="E374" s="107">
        <v>0</v>
      </c>
      <c r="F374" s="880"/>
      <c r="G374" s="881"/>
    </row>
    <row r="375" spans="2:8" x14ac:dyDescent="0.3">
      <c r="B375" s="485"/>
      <c r="C375" s="486"/>
      <c r="D375" s="508"/>
      <c r="E375" s="498"/>
      <c r="F375" s="880"/>
      <c r="G375" s="881"/>
    </row>
    <row r="376" spans="2:8" ht="16.2" x14ac:dyDescent="0.3">
      <c r="B376" s="537" t="s">
        <v>331</v>
      </c>
      <c r="C376" s="491"/>
      <c r="D376" s="509"/>
      <c r="E376" s="492">
        <f>SUM(E367:E374)</f>
        <v>0</v>
      </c>
      <c r="F376" s="806"/>
      <c r="G376" s="798"/>
      <c r="H376" s="39" t="s">
        <v>413</v>
      </c>
    </row>
    <row r="377" spans="2:8" x14ac:dyDescent="0.3">
      <c r="B377" s="885"/>
      <c r="C377" s="885"/>
      <c r="D377" s="885"/>
      <c r="E377" s="885"/>
      <c r="F377" s="885"/>
      <c r="G377" s="885"/>
    </row>
    <row r="378" spans="2:8" x14ac:dyDescent="0.3">
      <c r="B378" s="877" t="s">
        <v>335</v>
      </c>
      <c r="C378" s="878"/>
      <c r="D378" s="878"/>
      <c r="E378" s="879"/>
      <c r="F378" s="882" t="s">
        <v>370</v>
      </c>
      <c r="G378" s="883"/>
    </row>
    <row r="379" spans="2:8" x14ac:dyDescent="0.3">
      <c r="B379" s="485" t="s">
        <v>336</v>
      </c>
      <c r="C379" s="486"/>
      <c r="D379" s="110">
        <v>0</v>
      </c>
      <c r="E379" s="508"/>
      <c r="F379" s="880"/>
      <c r="G379" s="881"/>
    </row>
    <row r="380" spans="2:8" x14ac:dyDescent="0.3">
      <c r="B380" s="807" t="s">
        <v>502</v>
      </c>
      <c r="C380" s="486"/>
      <c r="D380" s="124">
        <v>0</v>
      </c>
      <c r="E380" s="494">
        <f>D379*D380</f>
        <v>0</v>
      </c>
      <c r="F380" s="880"/>
      <c r="G380" s="881"/>
    </row>
    <row r="381" spans="2:8" x14ac:dyDescent="0.3">
      <c r="B381" s="872" t="s">
        <v>285</v>
      </c>
      <c r="C381" s="106" t="s">
        <v>321</v>
      </c>
      <c r="D381" s="508"/>
      <c r="E381" s="109">
        <v>0</v>
      </c>
      <c r="F381" s="880"/>
      <c r="G381" s="881"/>
    </row>
    <row r="382" spans="2:8" x14ac:dyDescent="0.3">
      <c r="B382" s="873"/>
      <c r="C382" s="106" t="s">
        <v>322</v>
      </c>
      <c r="D382" s="508"/>
      <c r="E382" s="109">
        <v>0</v>
      </c>
      <c r="F382" s="880"/>
      <c r="G382" s="881"/>
    </row>
    <row r="383" spans="2:8" x14ac:dyDescent="0.3">
      <c r="B383" s="874"/>
      <c r="C383" s="106" t="s">
        <v>323</v>
      </c>
      <c r="D383" s="508"/>
      <c r="E383" s="123">
        <v>0</v>
      </c>
      <c r="F383" s="880"/>
      <c r="G383" s="881"/>
    </row>
    <row r="384" spans="2:8" x14ac:dyDescent="0.3">
      <c r="B384" s="489"/>
      <c r="C384" s="495"/>
      <c r="D384" s="508"/>
      <c r="E384" s="498"/>
      <c r="F384" s="880"/>
      <c r="G384" s="881"/>
    </row>
    <row r="385" spans="2:8" ht="16.2" x14ac:dyDescent="0.3">
      <c r="B385" s="537" t="s">
        <v>337</v>
      </c>
      <c r="C385" s="536"/>
      <c r="D385" s="509"/>
      <c r="E385" s="492">
        <f>SUM(E379:E383)</f>
        <v>0</v>
      </c>
      <c r="F385" s="806"/>
      <c r="G385" s="798"/>
      <c r="H385" s="39" t="s">
        <v>413</v>
      </c>
    </row>
    <row r="386" spans="2:8" x14ac:dyDescent="0.3">
      <c r="B386" s="885"/>
      <c r="C386" s="885"/>
      <c r="D386" s="885"/>
      <c r="E386" s="885"/>
      <c r="F386" s="885"/>
      <c r="G386" s="885"/>
    </row>
    <row r="387" spans="2:8" x14ac:dyDescent="0.3">
      <c r="B387" s="877" t="s">
        <v>338</v>
      </c>
      <c r="C387" s="878"/>
      <c r="D387" s="878"/>
      <c r="E387" s="879"/>
      <c r="F387" s="882" t="s">
        <v>370</v>
      </c>
      <c r="G387" s="883"/>
    </row>
    <row r="388" spans="2:8" x14ac:dyDescent="0.3">
      <c r="B388" s="485" t="s">
        <v>339</v>
      </c>
      <c r="C388" s="486"/>
      <c r="D388" s="117">
        <v>0</v>
      </c>
      <c r="E388" s="544">
        <f>D388*12</f>
        <v>0</v>
      </c>
      <c r="F388" s="880"/>
      <c r="G388" s="881"/>
    </row>
    <row r="389" spans="2:8" x14ac:dyDescent="0.3">
      <c r="B389" s="485" t="s">
        <v>340</v>
      </c>
      <c r="C389" s="486"/>
      <c r="D389" s="508"/>
      <c r="E389" s="117">
        <v>0</v>
      </c>
      <c r="F389" s="880"/>
      <c r="G389" s="881"/>
    </row>
    <row r="390" spans="2:8" x14ac:dyDescent="0.3">
      <c r="B390" s="485"/>
      <c r="C390" s="486"/>
      <c r="D390" s="508"/>
      <c r="E390" s="498"/>
      <c r="F390" s="880"/>
      <c r="G390" s="881"/>
    </row>
    <row r="391" spans="2:8" x14ac:dyDescent="0.3">
      <c r="B391" s="872" t="s">
        <v>285</v>
      </c>
      <c r="C391" s="106" t="s">
        <v>321</v>
      </c>
      <c r="D391" s="508"/>
      <c r="E391" s="110">
        <v>0</v>
      </c>
      <c r="F391" s="880"/>
      <c r="G391" s="881"/>
    </row>
    <row r="392" spans="2:8" x14ac:dyDescent="0.3">
      <c r="B392" s="873"/>
      <c r="C392" s="106" t="s">
        <v>322</v>
      </c>
      <c r="D392" s="508"/>
      <c r="E392" s="110">
        <v>0</v>
      </c>
      <c r="F392" s="880"/>
      <c r="G392" s="881"/>
    </row>
    <row r="393" spans="2:8" x14ac:dyDescent="0.3">
      <c r="B393" s="874"/>
      <c r="C393" s="106" t="s">
        <v>323</v>
      </c>
      <c r="D393" s="508"/>
      <c r="E393" s="107">
        <v>0</v>
      </c>
      <c r="F393" s="880"/>
      <c r="G393" s="881"/>
    </row>
    <row r="394" spans="2:8" x14ac:dyDescent="0.3">
      <c r="B394" s="489"/>
      <c r="C394" s="495"/>
      <c r="D394" s="508"/>
      <c r="E394" s="498"/>
      <c r="F394" s="880"/>
      <c r="G394" s="881"/>
    </row>
    <row r="395" spans="2:8" ht="16.2" x14ac:dyDescent="0.3">
      <c r="B395" s="537" t="s">
        <v>341</v>
      </c>
      <c r="C395" s="536"/>
      <c r="D395" s="509"/>
      <c r="E395" s="492">
        <f>SUM(E388:E393)</f>
        <v>0</v>
      </c>
      <c r="F395" s="806"/>
      <c r="G395" s="798"/>
      <c r="H395" s="39" t="s">
        <v>413</v>
      </c>
    </row>
    <row r="396" spans="2:8" x14ac:dyDescent="0.3">
      <c r="B396" s="885"/>
      <c r="C396" s="885"/>
      <c r="D396" s="885"/>
      <c r="E396" s="885"/>
      <c r="F396" s="885"/>
      <c r="G396" s="885"/>
    </row>
    <row r="397" spans="2:8" x14ac:dyDescent="0.3">
      <c r="B397" s="877" t="s">
        <v>342</v>
      </c>
      <c r="C397" s="878"/>
      <c r="D397" s="878"/>
      <c r="E397" s="879"/>
      <c r="F397" s="882" t="s">
        <v>370</v>
      </c>
      <c r="G397" s="883"/>
    </row>
    <row r="398" spans="2:8" x14ac:dyDescent="0.3">
      <c r="B398" s="485" t="s">
        <v>343</v>
      </c>
      <c r="C398" s="486"/>
      <c r="D398" s="110">
        <v>0</v>
      </c>
      <c r="E398" s="508"/>
      <c r="F398" s="875"/>
      <c r="G398" s="876"/>
    </row>
    <row r="399" spans="2:8" x14ac:dyDescent="0.3">
      <c r="B399" s="539" t="s">
        <v>344</v>
      </c>
      <c r="C399" s="486"/>
      <c r="D399" s="124">
        <v>0</v>
      </c>
      <c r="E399" s="544">
        <f>D398*D399</f>
        <v>0</v>
      </c>
      <c r="F399" s="880"/>
      <c r="G399" s="881"/>
    </row>
    <row r="400" spans="2:8" x14ac:dyDescent="0.3">
      <c r="B400" s="540"/>
      <c r="C400" s="486"/>
      <c r="D400" s="508"/>
      <c r="E400" s="498"/>
      <c r="F400" s="880"/>
      <c r="G400" s="881"/>
    </row>
    <row r="401" spans="2:8" x14ac:dyDescent="0.3">
      <c r="B401" s="539" t="s">
        <v>345</v>
      </c>
      <c r="C401" s="486"/>
      <c r="D401" s="508"/>
      <c r="E401" s="498"/>
      <c r="F401" s="880"/>
      <c r="G401" s="881"/>
    </row>
    <row r="402" spans="2:8" x14ac:dyDescent="0.3">
      <c r="B402" s="808" t="s">
        <v>346</v>
      </c>
      <c r="C402" s="486"/>
      <c r="D402" s="508"/>
      <c r="E402" s="109">
        <v>0</v>
      </c>
      <c r="F402" s="880"/>
      <c r="G402" s="881"/>
    </row>
    <row r="403" spans="2:8" x14ac:dyDescent="0.3">
      <c r="B403" s="808" t="s">
        <v>501</v>
      </c>
      <c r="C403" s="486"/>
      <c r="D403" s="508"/>
      <c r="E403" s="109">
        <v>0</v>
      </c>
      <c r="F403" s="880"/>
      <c r="G403" s="881"/>
    </row>
    <row r="404" spans="2:8" x14ac:dyDescent="0.3">
      <c r="B404" s="540"/>
      <c r="C404" s="486"/>
      <c r="D404" s="508"/>
      <c r="E404" s="498"/>
      <c r="F404" s="880"/>
      <c r="G404" s="881"/>
    </row>
    <row r="405" spans="2:8" x14ac:dyDescent="0.3">
      <c r="B405" s="872" t="s">
        <v>285</v>
      </c>
      <c r="C405" s="106" t="s">
        <v>321</v>
      </c>
      <c r="D405" s="508"/>
      <c r="E405" s="109">
        <v>0</v>
      </c>
      <c r="F405" s="880"/>
      <c r="G405" s="881"/>
    </row>
    <row r="406" spans="2:8" x14ac:dyDescent="0.3">
      <c r="B406" s="873"/>
      <c r="C406" s="106" t="s">
        <v>322</v>
      </c>
      <c r="D406" s="508"/>
      <c r="E406" s="109">
        <v>0</v>
      </c>
      <c r="F406" s="880"/>
      <c r="G406" s="881"/>
    </row>
    <row r="407" spans="2:8" x14ac:dyDescent="0.3">
      <c r="B407" s="874"/>
      <c r="C407" s="106" t="s">
        <v>323</v>
      </c>
      <c r="D407" s="508"/>
      <c r="E407" s="123">
        <v>0</v>
      </c>
      <c r="F407" s="880"/>
      <c r="G407" s="881"/>
    </row>
    <row r="408" spans="2:8" x14ac:dyDescent="0.3">
      <c r="B408" s="489"/>
      <c r="C408" s="495"/>
      <c r="D408" s="508"/>
      <c r="E408" s="498"/>
      <c r="F408" s="880"/>
      <c r="G408" s="881"/>
    </row>
    <row r="409" spans="2:8" ht="16.2" x14ac:dyDescent="0.3">
      <c r="B409" s="537" t="s">
        <v>347</v>
      </c>
      <c r="C409" s="536"/>
      <c r="D409" s="509"/>
      <c r="E409" s="492">
        <f>SUM(E398:E407)</f>
        <v>0</v>
      </c>
      <c r="F409" s="806"/>
      <c r="G409" s="798"/>
      <c r="H409" s="39" t="s">
        <v>413</v>
      </c>
    </row>
    <row r="410" spans="2:8" x14ac:dyDescent="0.3">
      <c r="B410" s="885"/>
      <c r="C410" s="885"/>
      <c r="D410" s="885"/>
      <c r="E410" s="885"/>
      <c r="F410" s="885"/>
      <c r="G410" s="885"/>
    </row>
    <row r="411" spans="2:8" x14ac:dyDescent="0.3">
      <c r="B411" s="877" t="s">
        <v>348</v>
      </c>
      <c r="C411" s="878"/>
      <c r="D411" s="878"/>
      <c r="E411" s="879"/>
      <c r="F411" s="882" t="s">
        <v>370</v>
      </c>
      <c r="G411" s="883"/>
    </row>
    <row r="412" spans="2:8" x14ac:dyDescent="0.3">
      <c r="B412" s="485" t="s">
        <v>349</v>
      </c>
      <c r="C412" s="486"/>
      <c r="D412" s="542">
        <f>D129</f>
        <v>0</v>
      </c>
      <c r="E412" s="508"/>
      <c r="F412" s="875"/>
      <c r="G412" s="876"/>
    </row>
    <row r="413" spans="2:8" x14ac:dyDescent="0.3">
      <c r="B413" s="539" t="s">
        <v>350</v>
      </c>
      <c r="C413" s="486"/>
      <c r="D413" s="508"/>
      <c r="E413" s="508"/>
      <c r="F413" s="880"/>
      <c r="G413" s="881"/>
    </row>
    <row r="414" spans="2:8" x14ac:dyDescent="0.3">
      <c r="B414" s="541" t="s">
        <v>351</v>
      </c>
      <c r="C414" s="486"/>
      <c r="D414" s="110">
        <v>0</v>
      </c>
      <c r="E414" s="544">
        <f>$D$412*D414</f>
        <v>0</v>
      </c>
      <c r="F414" s="880"/>
      <c r="G414" s="881"/>
    </row>
    <row r="415" spans="2:8" x14ac:dyDescent="0.3">
      <c r="B415" s="541" t="s">
        <v>352</v>
      </c>
      <c r="C415" s="486"/>
      <c r="D415" s="110">
        <v>0</v>
      </c>
      <c r="E415" s="544">
        <f t="shared" ref="E415:E419" si="9">$D$412*D415</f>
        <v>0</v>
      </c>
      <c r="F415" s="880"/>
      <c r="G415" s="881"/>
    </row>
    <row r="416" spans="2:8" x14ac:dyDescent="0.3">
      <c r="B416" s="541" t="s">
        <v>356</v>
      </c>
      <c r="C416" s="486"/>
      <c r="D416" s="110">
        <v>0</v>
      </c>
      <c r="E416" s="544">
        <f t="shared" si="9"/>
        <v>0</v>
      </c>
      <c r="F416" s="880"/>
      <c r="G416" s="881"/>
    </row>
    <row r="417" spans="2:8" x14ac:dyDescent="0.3">
      <c r="B417" s="543" t="s">
        <v>353</v>
      </c>
      <c r="C417" s="106"/>
      <c r="D417" s="110">
        <v>0</v>
      </c>
      <c r="E417" s="544">
        <f t="shared" si="9"/>
        <v>0</v>
      </c>
      <c r="F417" s="880"/>
      <c r="G417" s="881"/>
    </row>
    <row r="418" spans="2:8" x14ac:dyDescent="0.3">
      <c r="B418" s="543" t="s">
        <v>354</v>
      </c>
      <c r="C418" s="106"/>
      <c r="D418" s="110">
        <v>0</v>
      </c>
      <c r="E418" s="544">
        <f t="shared" si="9"/>
        <v>0</v>
      </c>
      <c r="F418" s="880"/>
      <c r="G418" s="881"/>
    </row>
    <row r="419" spans="2:8" x14ac:dyDescent="0.3">
      <c r="B419" s="543" t="s">
        <v>355</v>
      </c>
      <c r="C419" s="106"/>
      <c r="D419" s="110">
        <v>0</v>
      </c>
      <c r="E419" s="544">
        <f t="shared" si="9"/>
        <v>0</v>
      </c>
      <c r="F419" s="880"/>
      <c r="G419" s="881"/>
    </row>
    <row r="420" spans="2:8" x14ac:dyDescent="0.3">
      <c r="B420" s="540"/>
      <c r="C420" s="486"/>
      <c r="D420" s="508"/>
      <c r="E420" s="508"/>
      <c r="F420" s="880"/>
      <c r="G420" s="881"/>
    </row>
    <row r="421" spans="2:8" x14ac:dyDescent="0.3">
      <c r="B421" s="872" t="s">
        <v>285</v>
      </c>
      <c r="C421" s="106" t="s">
        <v>321</v>
      </c>
      <c r="D421" s="508"/>
      <c r="E421" s="123">
        <v>0</v>
      </c>
      <c r="F421" s="880"/>
      <c r="G421" s="881"/>
    </row>
    <row r="422" spans="2:8" x14ac:dyDescent="0.3">
      <c r="B422" s="873"/>
      <c r="C422" s="106" t="s">
        <v>322</v>
      </c>
      <c r="D422" s="508"/>
      <c r="E422" s="123">
        <v>0</v>
      </c>
      <c r="F422" s="880"/>
      <c r="G422" s="881"/>
    </row>
    <row r="423" spans="2:8" x14ac:dyDescent="0.3">
      <c r="B423" s="874"/>
      <c r="C423" s="106" t="s">
        <v>323</v>
      </c>
      <c r="D423" s="508"/>
      <c r="E423" s="123">
        <v>0</v>
      </c>
      <c r="F423" s="880"/>
      <c r="G423" s="881"/>
    </row>
    <row r="424" spans="2:8" x14ac:dyDescent="0.3">
      <c r="B424" s="489"/>
      <c r="C424" s="495"/>
      <c r="D424" s="508"/>
      <c r="E424" s="498"/>
      <c r="F424" s="880"/>
      <c r="G424" s="881"/>
    </row>
    <row r="425" spans="2:8" ht="16.2" x14ac:dyDescent="0.3">
      <c r="B425" s="537" t="s">
        <v>357</v>
      </c>
      <c r="C425" s="536"/>
      <c r="D425" s="509"/>
      <c r="E425" s="492">
        <f>SUM(E412:E423)</f>
        <v>0</v>
      </c>
      <c r="F425" s="806"/>
      <c r="G425" s="798"/>
      <c r="H425" s="39" t="s">
        <v>413</v>
      </c>
    </row>
    <row r="426" spans="2:8" x14ac:dyDescent="0.3">
      <c r="B426" s="885"/>
      <c r="C426" s="885"/>
      <c r="D426" s="885"/>
      <c r="E426" s="885"/>
      <c r="F426" s="885"/>
      <c r="G426" s="885"/>
    </row>
    <row r="427" spans="2:8" x14ac:dyDescent="0.3">
      <c r="B427" s="877" t="s">
        <v>358</v>
      </c>
      <c r="C427" s="878"/>
      <c r="D427" s="878"/>
      <c r="E427" s="879"/>
      <c r="F427" s="882" t="s">
        <v>370</v>
      </c>
      <c r="G427" s="883"/>
    </row>
    <row r="428" spans="2:8" ht="32.1" customHeight="1" x14ac:dyDescent="0.3">
      <c r="B428" s="888" t="s">
        <v>359</v>
      </c>
      <c r="C428" s="889"/>
      <c r="D428" s="124">
        <v>0</v>
      </c>
      <c r="E428" s="508"/>
      <c r="F428" s="875"/>
      <c r="G428" s="876"/>
    </row>
    <row r="429" spans="2:8" ht="14.7" customHeight="1" x14ac:dyDescent="0.3">
      <c r="B429" s="888" t="s">
        <v>332</v>
      </c>
      <c r="C429" s="889"/>
      <c r="D429" s="110">
        <v>0</v>
      </c>
      <c r="E429" s="544">
        <f>D428*D429</f>
        <v>0</v>
      </c>
      <c r="F429" s="880"/>
      <c r="G429" s="881"/>
    </row>
    <row r="430" spans="2:8" x14ac:dyDescent="0.3">
      <c r="B430" s="485"/>
      <c r="C430" s="486"/>
      <c r="D430" s="498"/>
      <c r="E430" s="498"/>
      <c r="F430" s="880"/>
      <c r="G430" s="881"/>
    </row>
    <row r="431" spans="2:8" x14ac:dyDescent="0.3">
      <c r="B431" s="872" t="s">
        <v>285</v>
      </c>
      <c r="C431" s="106" t="s">
        <v>321</v>
      </c>
      <c r="D431" s="498"/>
      <c r="E431" s="123">
        <v>0</v>
      </c>
      <c r="F431" s="880"/>
      <c r="G431" s="881"/>
    </row>
    <row r="432" spans="2:8" x14ac:dyDescent="0.3">
      <c r="B432" s="873"/>
      <c r="C432" s="106" t="s">
        <v>322</v>
      </c>
      <c r="D432" s="498"/>
      <c r="E432" s="123">
        <v>0</v>
      </c>
      <c r="F432" s="880"/>
      <c r="G432" s="881"/>
    </row>
    <row r="433" spans="2:8" x14ac:dyDescent="0.3">
      <c r="B433" s="874"/>
      <c r="C433" s="106" t="s">
        <v>323</v>
      </c>
      <c r="D433" s="498"/>
      <c r="E433" s="123">
        <v>0</v>
      </c>
      <c r="F433" s="880"/>
      <c r="G433" s="881"/>
    </row>
    <row r="434" spans="2:8" x14ac:dyDescent="0.3">
      <c r="B434" s="485"/>
      <c r="C434" s="486"/>
      <c r="D434" s="498"/>
      <c r="E434" s="498"/>
      <c r="F434" s="880"/>
      <c r="G434" s="881"/>
    </row>
    <row r="435" spans="2:8" ht="16.2" x14ac:dyDescent="0.3">
      <c r="B435" s="537" t="s">
        <v>360</v>
      </c>
      <c r="C435" s="491"/>
      <c r="D435" s="538"/>
      <c r="E435" s="492">
        <f>SUM(E429:E433)</f>
        <v>0</v>
      </c>
      <c r="F435" s="806"/>
      <c r="G435" s="798"/>
      <c r="H435" s="39" t="s">
        <v>413</v>
      </c>
    </row>
    <row r="436" spans="2:8" x14ac:dyDescent="0.3">
      <c r="B436" s="885"/>
      <c r="C436" s="885"/>
      <c r="D436" s="885"/>
      <c r="E436" s="885"/>
      <c r="F436" s="885"/>
      <c r="G436" s="885"/>
    </row>
    <row r="437" spans="2:8" x14ac:dyDescent="0.3">
      <c r="B437" s="877" t="s">
        <v>362</v>
      </c>
      <c r="C437" s="878"/>
      <c r="D437" s="878"/>
      <c r="E437" s="879"/>
      <c r="F437" s="882" t="s">
        <v>370</v>
      </c>
      <c r="G437" s="883"/>
    </row>
    <row r="438" spans="2:8" ht="29.7" customHeight="1" x14ac:dyDescent="0.3">
      <c r="B438" s="888" t="s">
        <v>363</v>
      </c>
      <c r="C438" s="889"/>
      <c r="D438" s="124">
        <v>0</v>
      </c>
      <c r="E438" s="508"/>
      <c r="F438" s="875"/>
      <c r="G438" s="876"/>
    </row>
    <row r="439" spans="2:8" ht="15" customHeight="1" x14ac:dyDescent="0.3">
      <c r="B439" s="888" t="s">
        <v>332</v>
      </c>
      <c r="C439" s="889"/>
      <c r="D439" s="110">
        <v>0</v>
      </c>
      <c r="E439" s="544">
        <f>D438*D439</f>
        <v>0</v>
      </c>
      <c r="F439" s="880"/>
      <c r="G439" s="881"/>
    </row>
    <row r="440" spans="2:8" x14ac:dyDescent="0.3">
      <c r="B440" s="485"/>
      <c r="C440" s="486"/>
      <c r="D440" s="498"/>
      <c r="E440" s="498"/>
      <c r="F440" s="880"/>
      <c r="G440" s="881"/>
    </row>
    <row r="441" spans="2:8" x14ac:dyDescent="0.3">
      <c r="B441" s="872" t="s">
        <v>285</v>
      </c>
      <c r="C441" s="106" t="s">
        <v>321</v>
      </c>
      <c r="D441" s="498"/>
      <c r="E441" s="123">
        <v>0</v>
      </c>
      <c r="F441" s="880"/>
      <c r="G441" s="881"/>
    </row>
    <row r="442" spans="2:8" x14ac:dyDescent="0.3">
      <c r="B442" s="873"/>
      <c r="C442" s="106" t="s">
        <v>322</v>
      </c>
      <c r="D442" s="498"/>
      <c r="E442" s="123">
        <v>0</v>
      </c>
      <c r="F442" s="880"/>
      <c r="G442" s="881"/>
    </row>
    <row r="443" spans="2:8" x14ac:dyDescent="0.3">
      <c r="B443" s="874"/>
      <c r="C443" s="106" t="s">
        <v>323</v>
      </c>
      <c r="D443" s="498"/>
      <c r="E443" s="123">
        <v>0</v>
      </c>
      <c r="F443" s="880"/>
      <c r="G443" s="881"/>
    </row>
    <row r="444" spans="2:8" x14ac:dyDescent="0.3">
      <c r="B444" s="485"/>
      <c r="C444" s="486"/>
      <c r="D444" s="498"/>
      <c r="E444" s="498"/>
      <c r="F444" s="880"/>
      <c r="G444" s="881"/>
    </row>
    <row r="445" spans="2:8" ht="16.2" x14ac:dyDescent="0.3">
      <c r="B445" s="537" t="s">
        <v>361</v>
      </c>
      <c r="C445" s="491"/>
      <c r="D445" s="538"/>
      <c r="E445" s="492">
        <f>SUM(E439:E443)</f>
        <v>0</v>
      </c>
      <c r="F445" s="806"/>
      <c r="G445" s="798"/>
      <c r="H445" s="39" t="s">
        <v>413</v>
      </c>
    </row>
    <row r="446" spans="2:8" x14ac:dyDescent="0.3">
      <c r="B446" s="885"/>
      <c r="C446" s="885"/>
      <c r="D446" s="885"/>
      <c r="E446" s="885"/>
      <c r="F446" s="885"/>
      <c r="G446" s="885"/>
    </row>
    <row r="447" spans="2:8" x14ac:dyDescent="0.3">
      <c r="B447" s="877" t="s">
        <v>364</v>
      </c>
      <c r="C447" s="878"/>
      <c r="D447" s="878"/>
      <c r="E447" s="879"/>
      <c r="F447" s="882" t="s">
        <v>370</v>
      </c>
      <c r="G447" s="883"/>
    </row>
    <row r="448" spans="2:8" ht="32.700000000000003" customHeight="1" x14ac:dyDescent="0.3">
      <c r="B448" s="888" t="s">
        <v>365</v>
      </c>
      <c r="C448" s="889"/>
      <c r="D448" s="125">
        <v>0</v>
      </c>
      <c r="E448" s="508"/>
      <c r="F448" s="875"/>
      <c r="G448" s="876"/>
    </row>
    <row r="449" spans="2:11" ht="15" customHeight="1" x14ac:dyDescent="0.3">
      <c r="B449" s="888" t="s">
        <v>368</v>
      </c>
      <c r="C449" s="889"/>
      <c r="D449" s="110">
        <v>0</v>
      </c>
      <c r="E449" s="544">
        <f>D448*D449</f>
        <v>0</v>
      </c>
      <c r="F449" s="880"/>
      <c r="G449" s="881"/>
    </row>
    <row r="450" spans="2:11" x14ac:dyDescent="0.3">
      <c r="B450" s="499"/>
      <c r="C450" s="500"/>
      <c r="D450" s="508"/>
      <c r="E450" s="508"/>
      <c r="F450" s="880"/>
      <c r="G450" s="881"/>
    </row>
    <row r="451" spans="2:11" x14ac:dyDescent="0.3">
      <c r="B451" s="501" t="s">
        <v>367</v>
      </c>
      <c r="C451" s="500"/>
      <c r="D451" s="124">
        <v>0</v>
      </c>
      <c r="E451" s="508"/>
      <c r="F451" s="880"/>
      <c r="G451" s="881"/>
    </row>
    <row r="452" spans="2:11" x14ac:dyDescent="0.3">
      <c r="B452" s="501" t="s">
        <v>368</v>
      </c>
      <c r="C452" s="500"/>
      <c r="D452" s="110">
        <v>0</v>
      </c>
      <c r="E452" s="544">
        <f>D451*D452</f>
        <v>0</v>
      </c>
      <c r="F452" s="880"/>
      <c r="G452" s="881"/>
    </row>
    <row r="453" spans="2:11" x14ac:dyDescent="0.3">
      <c r="B453" s="499"/>
      <c r="C453" s="500"/>
      <c r="D453" s="508"/>
      <c r="E453" s="508"/>
      <c r="F453" s="880"/>
      <c r="G453" s="881"/>
    </row>
    <row r="454" spans="2:11" x14ac:dyDescent="0.3">
      <c r="B454" s="501" t="s">
        <v>366</v>
      </c>
      <c r="C454" s="500"/>
      <c r="D454" s="110">
        <v>0</v>
      </c>
      <c r="E454" s="544">
        <f>D454*12</f>
        <v>0</v>
      </c>
      <c r="F454" s="880"/>
      <c r="G454" s="881"/>
    </row>
    <row r="455" spans="2:11" x14ac:dyDescent="0.3">
      <c r="B455" s="499"/>
      <c r="C455" s="500"/>
      <c r="D455" s="508"/>
      <c r="E455" s="508"/>
      <c r="F455" s="880"/>
      <c r="G455" s="881"/>
    </row>
    <row r="456" spans="2:11" x14ac:dyDescent="0.3">
      <c r="B456" s="884" t="s">
        <v>285</v>
      </c>
      <c r="C456" s="106" t="s">
        <v>321</v>
      </c>
      <c r="D456" s="508"/>
      <c r="E456" s="109">
        <v>0</v>
      </c>
      <c r="F456" s="880"/>
      <c r="G456" s="881"/>
    </row>
    <row r="457" spans="2:11" x14ac:dyDescent="0.3">
      <c r="B457" s="884"/>
      <c r="C457" s="106" t="s">
        <v>322</v>
      </c>
      <c r="D457" s="508"/>
      <c r="E457" s="109">
        <v>0</v>
      </c>
      <c r="F457" s="880"/>
      <c r="G457" s="881"/>
    </row>
    <row r="458" spans="2:11" x14ac:dyDescent="0.3">
      <c r="B458" s="884"/>
      <c r="C458" s="106" t="s">
        <v>323</v>
      </c>
      <c r="D458" s="508"/>
      <c r="E458" s="123">
        <v>0</v>
      </c>
      <c r="F458" s="880"/>
      <c r="G458" s="881"/>
    </row>
    <row r="459" spans="2:11" x14ac:dyDescent="0.3">
      <c r="B459" s="485"/>
      <c r="C459" s="486"/>
      <c r="D459" s="508"/>
      <c r="E459" s="508"/>
      <c r="F459" s="880"/>
      <c r="G459" s="881"/>
      <c r="H459" s="44"/>
      <c r="I459" s="44"/>
      <c r="J459" s="977"/>
      <c r="K459" s="977"/>
    </row>
    <row r="460" spans="2:11" ht="16.2" x14ac:dyDescent="0.3">
      <c r="B460" s="537" t="s">
        <v>369</v>
      </c>
      <c r="C460" s="491"/>
      <c r="D460" s="509"/>
      <c r="E460" s="492">
        <f>SUM(E449:E458)</f>
        <v>0</v>
      </c>
      <c r="F460" s="806"/>
      <c r="G460" s="798"/>
      <c r="H460" s="39" t="s">
        <v>413</v>
      </c>
    </row>
    <row r="461" spans="2:11" x14ac:dyDescent="0.3">
      <c r="B461" s="885"/>
      <c r="C461" s="885"/>
      <c r="D461" s="885"/>
      <c r="E461" s="885"/>
      <c r="F461" s="885"/>
      <c r="G461" s="885"/>
    </row>
    <row r="462" spans="2:11" x14ac:dyDescent="0.3">
      <c r="B462" s="877" t="s">
        <v>373</v>
      </c>
      <c r="C462" s="878"/>
      <c r="D462" s="878"/>
      <c r="E462" s="879"/>
      <c r="F462" s="882" t="s">
        <v>370</v>
      </c>
      <c r="G462" s="883"/>
    </row>
    <row r="463" spans="2:11" x14ac:dyDescent="0.3">
      <c r="B463" s="485" t="s">
        <v>372</v>
      </c>
      <c r="C463" s="486"/>
      <c r="D463" s="110">
        <v>0</v>
      </c>
      <c r="E463" s="494">
        <f>D463*12</f>
        <v>0</v>
      </c>
      <c r="F463" s="875"/>
      <c r="G463" s="876"/>
    </row>
    <row r="464" spans="2:11" x14ac:dyDescent="0.3">
      <c r="B464" s="485"/>
      <c r="C464" s="486"/>
      <c r="D464" s="508"/>
      <c r="E464" s="508"/>
      <c r="F464" s="880"/>
      <c r="G464" s="881"/>
    </row>
    <row r="465" spans="2:8" x14ac:dyDescent="0.3">
      <c r="B465" s="884" t="s">
        <v>285</v>
      </c>
      <c r="C465" s="106" t="s">
        <v>321</v>
      </c>
      <c r="D465" s="508"/>
      <c r="E465" s="110">
        <v>0</v>
      </c>
      <c r="F465" s="880"/>
      <c r="G465" s="881"/>
    </row>
    <row r="466" spans="2:8" x14ac:dyDescent="0.3">
      <c r="B466" s="884"/>
      <c r="C466" s="106" t="s">
        <v>322</v>
      </c>
      <c r="D466" s="508"/>
      <c r="E466" s="110">
        <v>0</v>
      </c>
      <c r="F466" s="880"/>
      <c r="G466" s="881"/>
    </row>
    <row r="467" spans="2:8" x14ac:dyDescent="0.3">
      <c r="B467" s="884"/>
      <c r="C467" s="106" t="s">
        <v>323</v>
      </c>
      <c r="D467" s="508"/>
      <c r="E467" s="107">
        <v>0</v>
      </c>
      <c r="F467" s="880"/>
      <c r="G467" s="881"/>
    </row>
    <row r="468" spans="2:8" x14ac:dyDescent="0.3">
      <c r="B468" s="489"/>
      <c r="C468" s="495"/>
      <c r="D468" s="508"/>
      <c r="E468" s="546"/>
      <c r="F468" s="880"/>
      <c r="G468" s="881"/>
    </row>
    <row r="469" spans="2:8" ht="16.2" x14ac:dyDescent="0.3">
      <c r="B469" s="537" t="s">
        <v>374</v>
      </c>
      <c r="C469" s="536"/>
      <c r="D469" s="509"/>
      <c r="E469" s="510">
        <f>SUM(E463:E467)</f>
        <v>0</v>
      </c>
      <c r="F469" s="910"/>
      <c r="G469" s="911"/>
      <c r="H469" s="39" t="s">
        <v>413</v>
      </c>
    </row>
    <row r="470" spans="2:8" x14ac:dyDescent="0.3">
      <c r="B470" s="898"/>
      <c r="C470" s="898"/>
      <c r="D470" s="898"/>
      <c r="E470" s="898"/>
      <c r="F470" s="898"/>
      <c r="G470" s="898"/>
    </row>
    <row r="471" spans="2:8" x14ac:dyDescent="0.3">
      <c r="B471" s="899"/>
      <c r="C471" s="899"/>
      <c r="D471" s="899"/>
      <c r="E471" s="899"/>
      <c r="F471" s="899"/>
      <c r="G471" s="899"/>
    </row>
    <row r="472" spans="2:8" ht="21" x14ac:dyDescent="0.4">
      <c r="B472" s="900" t="s">
        <v>504</v>
      </c>
      <c r="C472" s="901"/>
      <c r="D472" s="901"/>
      <c r="E472" s="901"/>
      <c r="F472" s="901"/>
      <c r="G472" s="902"/>
      <c r="H472" s="43"/>
    </row>
    <row r="473" spans="2:8" x14ac:dyDescent="0.3">
      <c r="B473" s="885"/>
      <c r="C473" s="885"/>
      <c r="D473" s="885"/>
      <c r="E473" s="885"/>
      <c r="F473" s="885"/>
      <c r="G473" s="885"/>
    </row>
    <row r="474" spans="2:8" x14ac:dyDescent="0.3">
      <c r="B474" s="877" t="s">
        <v>453</v>
      </c>
      <c r="C474" s="878"/>
      <c r="D474" s="878"/>
      <c r="E474" s="879"/>
      <c r="F474" s="882" t="s">
        <v>370</v>
      </c>
      <c r="G474" s="883"/>
    </row>
    <row r="475" spans="2:8" x14ac:dyDescent="0.3">
      <c r="B475" s="485" t="s">
        <v>452</v>
      </c>
      <c r="C475" s="486"/>
      <c r="D475" s="110">
        <v>0</v>
      </c>
      <c r="E475" s="494">
        <f>D475*12</f>
        <v>0</v>
      </c>
      <c r="F475" s="875"/>
      <c r="G475" s="876"/>
    </row>
    <row r="476" spans="2:8" x14ac:dyDescent="0.3">
      <c r="B476" s="485" t="s">
        <v>457</v>
      </c>
      <c r="C476" s="486"/>
      <c r="D476" s="110">
        <v>0</v>
      </c>
      <c r="E476" s="494">
        <f>D476*12</f>
        <v>0</v>
      </c>
      <c r="F476" s="880"/>
      <c r="G476" s="881"/>
    </row>
    <row r="477" spans="2:8" x14ac:dyDescent="0.3">
      <c r="B477" s="884" t="s">
        <v>285</v>
      </c>
      <c r="C477" s="106" t="s">
        <v>321</v>
      </c>
      <c r="D477" s="508"/>
      <c r="E477" s="110">
        <v>0</v>
      </c>
      <c r="F477" s="880"/>
      <c r="G477" s="881"/>
    </row>
    <row r="478" spans="2:8" x14ac:dyDescent="0.3">
      <c r="B478" s="884"/>
      <c r="C478" s="106" t="s">
        <v>322</v>
      </c>
      <c r="D478" s="508"/>
      <c r="E478" s="110">
        <v>0</v>
      </c>
      <c r="F478" s="880"/>
      <c r="G478" s="881"/>
    </row>
    <row r="479" spans="2:8" x14ac:dyDescent="0.3">
      <c r="B479" s="884"/>
      <c r="C479" s="106" t="s">
        <v>323</v>
      </c>
      <c r="D479" s="508"/>
      <c r="E479" s="107">
        <v>0</v>
      </c>
      <c r="F479" s="880"/>
      <c r="G479" s="881"/>
    </row>
    <row r="480" spans="2:8" x14ac:dyDescent="0.3">
      <c r="B480" s="489"/>
      <c r="C480" s="495"/>
      <c r="D480" s="508"/>
      <c r="E480" s="546"/>
      <c r="F480" s="880"/>
      <c r="G480" s="881"/>
    </row>
    <row r="481" spans="2:8" ht="16.2" x14ac:dyDescent="0.3">
      <c r="B481" s="490" t="s">
        <v>454</v>
      </c>
      <c r="C481" s="536"/>
      <c r="D481" s="509"/>
      <c r="E481" s="510">
        <f>SUM(E475:E479)</f>
        <v>0</v>
      </c>
      <c r="F481" s="910"/>
      <c r="G481" s="911"/>
      <c r="H481" s="39" t="s">
        <v>413</v>
      </c>
    </row>
    <row r="482" spans="2:8" x14ac:dyDescent="0.3">
      <c r="B482" s="885"/>
      <c r="C482" s="885"/>
      <c r="D482" s="885"/>
      <c r="E482" s="885"/>
      <c r="F482" s="885"/>
      <c r="G482" s="885"/>
    </row>
    <row r="483" spans="2:8" x14ac:dyDescent="0.3">
      <c r="B483" s="877" t="s">
        <v>455</v>
      </c>
      <c r="C483" s="878"/>
      <c r="D483" s="878"/>
      <c r="E483" s="879"/>
      <c r="F483" s="882" t="s">
        <v>370</v>
      </c>
      <c r="G483" s="883"/>
    </row>
    <row r="484" spans="2:8" x14ac:dyDescent="0.3">
      <c r="B484" s="485" t="s">
        <v>456</v>
      </c>
      <c r="C484" s="486"/>
      <c r="D484" s="110">
        <v>0</v>
      </c>
      <c r="E484" s="548">
        <f>D484*12</f>
        <v>0</v>
      </c>
      <c r="F484" s="875"/>
      <c r="G484" s="876"/>
    </row>
    <row r="485" spans="2:8" x14ac:dyDescent="0.3">
      <c r="B485" s="485" t="s">
        <v>460</v>
      </c>
      <c r="C485" s="486"/>
      <c r="D485" s="110">
        <v>0</v>
      </c>
      <c r="E485" s="548">
        <f>D485*12</f>
        <v>0</v>
      </c>
      <c r="F485" s="880"/>
      <c r="G485" s="881"/>
    </row>
    <row r="486" spans="2:8" x14ac:dyDescent="0.3">
      <c r="B486" s="485" t="s">
        <v>458</v>
      </c>
      <c r="C486" s="486"/>
      <c r="D486" s="110">
        <v>0</v>
      </c>
      <c r="E486" s="548">
        <f>D486*12</f>
        <v>0</v>
      </c>
      <c r="F486" s="880"/>
      <c r="G486" s="881"/>
    </row>
    <row r="487" spans="2:8" x14ac:dyDescent="0.3">
      <c r="B487" s="884" t="s">
        <v>285</v>
      </c>
      <c r="C487" s="106" t="s">
        <v>321</v>
      </c>
      <c r="D487" s="508"/>
      <c r="E487" s="109">
        <v>0</v>
      </c>
      <c r="F487" s="880"/>
      <c r="G487" s="881"/>
    </row>
    <row r="488" spans="2:8" x14ac:dyDescent="0.3">
      <c r="B488" s="884"/>
      <c r="C488" s="106" t="s">
        <v>322</v>
      </c>
      <c r="D488" s="508"/>
      <c r="E488" s="109">
        <v>0</v>
      </c>
      <c r="F488" s="880"/>
      <c r="G488" s="881"/>
    </row>
    <row r="489" spans="2:8" x14ac:dyDescent="0.3">
      <c r="B489" s="884"/>
      <c r="C489" s="106" t="s">
        <v>323</v>
      </c>
      <c r="D489" s="508"/>
      <c r="E489" s="123">
        <v>0</v>
      </c>
      <c r="F489" s="880"/>
      <c r="G489" s="881"/>
    </row>
    <row r="490" spans="2:8" x14ac:dyDescent="0.3">
      <c r="B490" s="489"/>
      <c r="C490" s="495"/>
      <c r="D490" s="508"/>
      <c r="E490" s="546"/>
      <c r="F490" s="880"/>
      <c r="G490" s="881"/>
    </row>
    <row r="491" spans="2:8" ht="16.2" x14ac:dyDescent="0.3">
      <c r="B491" s="490" t="s">
        <v>459</v>
      </c>
      <c r="C491" s="536"/>
      <c r="D491" s="509"/>
      <c r="E491" s="492">
        <f>SUM(E484:E489)</f>
        <v>0</v>
      </c>
      <c r="F491" s="910"/>
      <c r="G491" s="911"/>
      <c r="H491" s="39" t="s">
        <v>413</v>
      </c>
    </row>
    <row r="492" spans="2:8" x14ac:dyDescent="0.3">
      <c r="B492" s="885"/>
      <c r="C492" s="885"/>
      <c r="D492" s="885"/>
      <c r="E492" s="885"/>
      <c r="F492" s="885"/>
      <c r="G492" s="885"/>
    </row>
    <row r="493" spans="2:8" ht="21" x14ac:dyDescent="0.3">
      <c r="B493" s="900" t="s">
        <v>505</v>
      </c>
      <c r="C493" s="901"/>
      <c r="D493" s="901"/>
      <c r="E493" s="901"/>
      <c r="F493" s="901"/>
      <c r="G493" s="902"/>
    </row>
    <row r="494" spans="2:8" x14ac:dyDescent="0.3">
      <c r="B494" s="909"/>
      <c r="C494" s="909"/>
      <c r="D494" s="909"/>
      <c r="E494" s="909"/>
      <c r="F494" s="909"/>
      <c r="G494" s="909"/>
    </row>
    <row r="495" spans="2:8" x14ac:dyDescent="0.3">
      <c r="B495" s="549" t="s">
        <v>384</v>
      </c>
      <c r="C495" s="550"/>
      <c r="D495" s="933" t="s">
        <v>385</v>
      </c>
      <c r="E495" s="933"/>
      <c r="F495" s="933"/>
      <c r="G495" s="933"/>
    </row>
    <row r="496" spans="2:8" x14ac:dyDescent="0.3">
      <c r="B496" s="485"/>
      <c r="C496" s="486"/>
      <c r="D496" s="551" t="s">
        <v>101</v>
      </c>
      <c r="E496" s="551" t="s">
        <v>102</v>
      </c>
      <c r="F496" s="552" t="s">
        <v>103</v>
      </c>
      <c r="G496" s="552" t="s">
        <v>198</v>
      </c>
    </row>
    <row r="497" spans="2:8" x14ac:dyDescent="0.3">
      <c r="B497" s="485" t="s">
        <v>388</v>
      </c>
      <c r="C497" s="486"/>
      <c r="D497" s="110">
        <v>0</v>
      </c>
      <c r="E497" s="110">
        <v>0</v>
      </c>
      <c r="F497" s="110">
        <v>0</v>
      </c>
      <c r="G497" s="110">
        <v>0</v>
      </c>
    </row>
    <row r="498" spans="2:8" x14ac:dyDescent="0.3">
      <c r="B498" s="485" t="s">
        <v>387</v>
      </c>
      <c r="C498" s="495"/>
      <c r="D498" s="507">
        <f>D497*(General!$C$9)</f>
        <v>0</v>
      </c>
      <c r="E498" s="507">
        <f>E497*(General!$C$9)</f>
        <v>0</v>
      </c>
      <c r="F498" s="507">
        <f>F497*(General!$C$9)</f>
        <v>0</v>
      </c>
      <c r="G498" s="507">
        <f>G497*(General!$C$9)</f>
        <v>0</v>
      </c>
    </row>
    <row r="499" spans="2:8" x14ac:dyDescent="0.3">
      <c r="B499" s="489" t="s">
        <v>379</v>
      </c>
      <c r="C499" s="495"/>
      <c r="D499" s="110">
        <v>0</v>
      </c>
      <c r="E499" s="110">
        <v>0</v>
      </c>
      <c r="F499" s="110">
        <v>0</v>
      </c>
      <c r="G499" s="110">
        <v>0</v>
      </c>
    </row>
    <row r="500" spans="2:8" ht="16.2" x14ac:dyDescent="0.3">
      <c r="B500" s="537" t="s">
        <v>386</v>
      </c>
      <c r="C500" s="536"/>
      <c r="D500" s="510">
        <f>SUM(D497:D499)</f>
        <v>0</v>
      </c>
      <c r="E500" s="510">
        <f t="shared" ref="E500:G500" si="10">SUM(E497:E499)</f>
        <v>0</v>
      </c>
      <c r="F500" s="510">
        <f t="shared" si="10"/>
        <v>0</v>
      </c>
      <c r="G500" s="510">
        <f t="shared" si="10"/>
        <v>0</v>
      </c>
      <c r="H500" s="39" t="s">
        <v>413</v>
      </c>
    </row>
    <row r="501" spans="2:8" x14ac:dyDescent="0.3">
      <c r="B501" s="898"/>
      <c r="C501" s="898"/>
      <c r="D501" s="898"/>
      <c r="E501" s="898"/>
      <c r="F501" s="898"/>
      <c r="G501" s="898"/>
    </row>
    <row r="502" spans="2:8" x14ac:dyDescent="0.3">
      <c r="B502" s="899"/>
      <c r="C502" s="899"/>
      <c r="D502" s="899"/>
      <c r="E502" s="899"/>
      <c r="F502" s="899"/>
      <c r="G502" s="899"/>
    </row>
    <row r="503" spans="2:8" x14ac:dyDescent="0.3">
      <c r="B503" s="877" t="s">
        <v>375</v>
      </c>
      <c r="C503" s="878"/>
      <c r="D503" s="878"/>
      <c r="E503" s="879"/>
      <c r="F503" s="882" t="s">
        <v>370</v>
      </c>
      <c r="G503" s="883"/>
    </row>
    <row r="504" spans="2:8" x14ac:dyDescent="0.3">
      <c r="B504" s="485" t="s">
        <v>376</v>
      </c>
      <c r="C504" s="486"/>
      <c r="D504" s="498"/>
      <c r="E504" s="819">
        <f>E15</f>
        <v>0</v>
      </c>
      <c r="F504" s="875"/>
      <c r="G504" s="876"/>
    </row>
    <row r="505" spans="2:8" x14ac:dyDescent="0.3">
      <c r="B505" s="485" t="s">
        <v>377</v>
      </c>
      <c r="C505" s="486"/>
      <c r="D505" s="508"/>
      <c r="E505" s="819">
        <f>E21</f>
        <v>0</v>
      </c>
      <c r="F505" s="880"/>
      <c r="G505" s="881"/>
    </row>
    <row r="506" spans="2:8" x14ac:dyDescent="0.3">
      <c r="B506" s="485" t="s">
        <v>378</v>
      </c>
      <c r="C506" s="495"/>
      <c r="D506" s="508"/>
      <c r="E506" s="494">
        <f>(E58)*(-1)</f>
        <v>0</v>
      </c>
      <c r="F506" s="880"/>
      <c r="G506" s="881"/>
    </row>
    <row r="507" spans="2:8" x14ac:dyDescent="0.3">
      <c r="B507" s="489" t="s">
        <v>379</v>
      </c>
      <c r="C507" s="106"/>
      <c r="D507" s="508"/>
      <c r="E507" s="110"/>
      <c r="F507" s="880"/>
      <c r="G507" s="881"/>
    </row>
    <row r="508" spans="2:8" x14ac:dyDescent="0.3">
      <c r="B508" s="489" t="s">
        <v>380</v>
      </c>
      <c r="C508" s="495"/>
      <c r="D508" s="508"/>
      <c r="E508" s="817">
        <f>SUM(E504:E507)</f>
        <v>0</v>
      </c>
      <c r="F508" s="880"/>
      <c r="G508" s="881"/>
    </row>
    <row r="509" spans="2:8" x14ac:dyDescent="0.3">
      <c r="B509" s="489" t="s">
        <v>383</v>
      </c>
      <c r="C509" s="495"/>
      <c r="D509" s="508"/>
      <c r="E509" s="829">
        <f>E508*0.1</f>
        <v>0</v>
      </c>
      <c r="F509" s="880"/>
      <c r="G509" s="881"/>
    </row>
    <row r="510" spans="2:8" ht="16.2" x14ac:dyDescent="0.3">
      <c r="B510" s="489" t="s">
        <v>381</v>
      </c>
      <c r="C510" s="495"/>
      <c r="D510" s="508"/>
      <c r="E510" s="104">
        <v>0</v>
      </c>
      <c r="F510" s="880"/>
      <c r="G510" s="881"/>
    </row>
    <row r="511" spans="2:8" ht="16.2" x14ac:dyDescent="0.3">
      <c r="B511" s="489" t="s">
        <v>382</v>
      </c>
      <c r="C511" s="495"/>
      <c r="D511" s="508"/>
      <c r="E511" s="809"/>
      <c r="F511" s="880"/>
      <c r="G511" s="881"/>
    </row>
    <row r="512" spans="2:8" ht="16.2" x14ac:dyDescent="0.3">
      <c r="B512" s="489" t="s">
        <v>285</v>
      </c>
      <c r="C512" s="106" t="s">
        <v>321</v>
      </c>
      <c r="D512" s="508"/>
      <c r="E512" s="104"/>
      <c r="F512" s="880"/>
      <c r="G512" s="881"/>
    </row>
    <row r="513" spans="2:8" x14ac:dyDescent="0.3">
      <c r="B513" s="489"/>
      <c r="C513" s="495"/>
      <c r="D513" s="508"/>
      <c r="E513" s="546"/>
      <c r="F513" s="880"/>
      <c r="G513" s="881"/>
    </row>
    <row r="514" spans="2:8" ht="16.2" x14ac:dyDescent="0.3">
      <c r="B514" s="537" t="s">
        <v>382</v>
      </c>
      <c r="C514" s="536"/>
      <c r="D514" s="509"/>
      <c r="E514" s="510">
        <f>SUM(E509:E513)</f>
        <v>0</v>
      </c>
      <c r="F514" s="910"/>
      <c r="G514" s="911"/>
      <c r="H514" s="39" t="s">
        <v>413</v>
      </c>
    </row>
    <row r="515" spans="2:8" x14ac:dyDescent="0.3">
      <c r="B515" s="885"/>
      <c r="C515" s="885"/>
      <c r="D515" s="885"/>
      <c r="E515" s="885"/>
      <c r="F515" s="885"/>
      <c r="G515" s="885"/>
    </row>
    <row r="516" spans="2:8" x14ac:dyDescent="0.3">
      <c r="B516" s="877" t="s">
        <v>506</v>
      </c>
      <c r="C516" s="878"/>
      <c r="D516" s="878"/>
      <c r="E516" s="879"/>
      <c r="F516" s="882" t="s">
        <v>370</v>
      </c>
      <c r="G516" s="883"/>
    </row>
    <row r="517" spans="2:8" x14ac:dyDescent="0.3">
      <c r="B517" s="504" t="s">
        <v>389</v>
      </c>
      <c r="C517" s="505"/>
      <c r="D517" s="506"/>
      <c r="E517" s="819">
        <f>E15+E20+E21</f>
        <v>0</v>
      </c>
      <c r="F517" s="875"/>
      <c r="G517" s="876"/>
    </row>
    <row r="518" spans="2:8" ht="26.7" customHeight="1" x14ac:dyDescent="0.3">
      <c r="B518" s="888" t="s">
        <v>392</v>
      </c>
      <c r="C518" s="889"/>
      <c r="D518" s="508"/>
      <c r="E518" s="128">
        <v>0</v>
      </c>
      <c r="F518" s="880"/>
      <c r="G518" s="881"/>
    </row>
    <row r="519" spans="2:8" x14ac:dyDescent="0.3">
      <c r="B519" s="485" t="s">
        <v>390</v>
      </c>
      <c r="C519" s="495"/>
      <c r="D519" s="508"/>
      <c r="E519" s="829">
        <f>E517*E518</f>
        <v>0</v>
      </c>
      <c r="F519" s="880"/>
      <c r="G519" s="881"/>
    </row>
    <row r="520" spans="2:8" x14ac:dyDescent="0.3">
      <c r="B520" s="489" t="s">
        <v>379</v>
      </c>
      <c r="C520" s="106"/>
      <c r="D520" s="508"/>
      <c r="E520" s="110"/>
      <c r="F520" s="880"/>
      <c r="G520" s="881"/>
    </row>
    <row r="521" spans="2:8" x14ac:dyDescent="0.3">
      <c r="B521" s="489"/>
      <c r="C521" s="495"/>
      <c r="D521" s="508"/>
      <c r="E521" s="498"/>
      <c r="F521" s="976"/>
      <c r="G521" s="881"/>
    </row>
    <row r="522" spans="2:8" ht="16.2" x14ac:dyDescent="0.3">
      <c r="B522" s="490" t="s">
        <v>391</v>
      </c>
      <c r="C522" s="536"/>
      <c r="D522" s="509"/>
      <c r="E522" s="510">
        <f>E519+E520</f>
        <v>0</v>
      </c>
      <c r="F522" s="910"/>
      <c r="G522" s="911"/>
      <c r="H522" s="39" t="s">
        <v>413</v>
      </c>
    </row>
    <row r="523" spans="2:8" x14ac:dyDescent="0.3">
      <c r="B523" s="885"/>
      <c r="C523" s="885"/>
      <c r="D523" s="885"/>
      <c r="E523" s="885"/>
      <c r="F523" s="885"/>
      <c r="G523" s="885"/>
    </row>
    <row r="524" spans="2:8" x14ac:dyDescent="0.3">
      <c r="B524" s="877" t="s">
        <v>121</v>
      </c>
      <c r="C524" s="878"/>
      <c r="D524" s="878"/>
      <c r="E524" s="879"/>
      <c r="F524" s="882" t="s">
        <v>394</v>
      </c>
      <c r="G524" s="883"/>
    </row>
    <row r="525" spans="2:8" x14ac:dyDescent="0.3">
      <c r="B525" s="963" t="s">
        <v>438</v>
      </c>
      <c r="C525" s="964"/>
      <c r="D525" s="965"/>
      <c r="E525" s="110">
        <v>0</v>
      </c>
      <c r="F525" s="894"/>
      <c r="G525" s="895"/>
    </row>
    <row r="526" spans="2:8" x14ac:dyDescent="0.3">
      <c r="B526" s="963" t="s">
        <v>439</v>
      </c>
      <c r="C526" s="964"/>
      <c r="D526" s="965"/>
      <c r="E526" s="110">
        <v>0</v>
      </c>
      <c r="F526" s="894"/>
      <c r="G526" s="895"/>
    </row>
    <row r="527" spans="2:8" x14ac:dyDescent="0.3">
      <c r="B527" s="963" t="s">
        <v>440</v>
      </c>
      <c r="C527" s="964"/>
      <c r="D527" s="965"/>
      <c r="E527" s="110">
        <v>0</v>
      </c>
      <c r="F527" s="894"/>
      <c r="G527" s="895"/>
    </row>
    <row r="528" spans="2:8" x14ac:dyDescent="0.3">
      <c r="B528" s="963" t="s">
        <v>441</v>
      </c>
      <c r="C528" s="964"/>
      <c r="D528" s="965"/>
      <c r="E528" s="110">
        <v>0</v>
      </c>
      <c r="F528" s="894"/>
      <c r="G528" s="895"/>
    </row>
    <row r="529" spans="2:8" x14ac:dyDescent="0.3">
      <c r="B529" s="963" t="s">
        <v>442</v>
      </c>
      <c r="C529" s="964"/>
      <c r="D529" s="965"/>
      <c r="E529" s="110">
        <v>0</v>
      </c>
      <c r="F529" s="894"/>
      <c r="G529" s="895"/>
    </row>
    <row r="530" spans="2:8" x14ac:dyDescent="0.3">
      <c r="B530" s="485"/>
      <c r="C530" s="486"/>
      <c r="D530" s="486"/>
      <c r="E530" s="105"/>
      <c r="F530" s="894"/>
      <c r="G530" s="895"/>
    </row>
    <row r="531" spans="2:8" ht="16.2" x14ac:dyDescent="0.3">
      <c r="B531" s="490" t="s">
        <v>443</v>
      </c>
      <c r="C531" s="491"/>
      <c r="D531" s="491"/>
      <c r="E531" s="492">
        <f>SUM(E525:E529)</f>
        <v>0</v>
      </c>
      <c r="F531" s="904"/>
      <c r="G531" s="905"/>
      <c r="H531" s="39" t="s">
        <v>413</v>
      </c>
    </row>
    <row r="532" spans="2:8" x14ac:dyDescent="0.3">
      <c r="B532" s="885"/>
      <c r="C532" s="885"/>
      <c r="D532" s="885"/>
      <c r="E532" s="885"/>
      <c r="F532" s="885"/>
      <c r="G532" s="885"/>
    </row>
    <row r="533" spans="2:8" x14ac:dyDescent="0.3">
      <c r="B533" s="877" t="s">
        <v>437</v>
      </c>
      <c r="C533" s="878"/>
      <c r="D533" s="878"/>
      <c r="E533" s="879"/>
      <c r="F533" s="882" t="s">
        <v>394</v>
      </c>
      <c r="G533" s="883"/>
    </row>
    <row r="534" spans="2:8" x14ac:dyDescent="0.3">
      <c r="B534" s="963" t="s">
        <v>438</v>
      </c>
      <c r="C534" s="964"/>
      <c r="D534" s="965"/>
      <c r="E534" s="110">
        <v>0</v>
      </c>
      <c r="F534" s="894"/>
      <c r="G534" s="895"/>
    </row>
    <row r="535" spans="2:8" x14ac:dyDescent="0.3">
      <c r="B535" s="963" t="s">
        <v>439</v>
      </c>
      <c r="C535" s="964"/>
      <c r="D535" s="965"/>
      <c r="E535" s="110">
        <v>0</v>
      </c>
      <c r="F535" s="894"/>
      <c r="G535" s="895"/>
    </row>
    <row r="536" spans="2:8" x14ac:dyDescent="0.3">
      <c r="B536" s="963" t="s">
        <v>440</v>
      </c>
      <c r="C536" s="964"/>
      <c r="D536" s="965"/>
      <c r="E536" s="110">
        <v>0</v>
      </c>
      <c r="F536" s="894"/>
      <c r="G536" s="895"/>
    </row>
    <row r="537" spans="2:8" x14ac:dyDescent="0.3">
      <c r="B537" s="963" t="s">
        <v>441</v>
      </c>
      <c r="C537" s="964"/>
      <c r="D537" s="965"/>
      <c r="E537" s="110">
        <v>0</v>
      </c>
      <c r="F537" s="894"/>
      <c r="G537" s="895"/>
    </row>
    <row r="538" spans="2:8" x14ac:dyDescent="0.3">
      <c r="B538" s="963" t="s">
        <v>442</v>
      </c>
      <c r="C538" s="964"/>
      <c r="D538" s="965"/>
      <c r="E538" s="110">
        <v>0</v>
      </c>
      <c r="F538" s="894"/>
      <c r="G538" s="895"/>
    </row>
    <row r="539" spans="2:8" x14ac:dyDescent="0.3">
      <c r="B539" s="485"/>
      <c r="C539" s="486"/>
      <c r="D539" s="486"/>
      <c r="E539" s="487"/>
      <c r="F539" s="894"/>
      <c r="G539" s="895"/>
    </row>
    <row r="540" spans="2:8" ht="16.2" x14ac:dyDescent="0.3">
      <c r="B540" s="490" t="s">
        <v>461</v>
      </c>
      <c r="C540" s="491"/>
      <c r="D540" s="491"/>
      <c r="E540" s="492">
        <f>SUM(E534:E538)</f>
        <v>0</v>
      </c>
      <c r="F540" s="904"/>
      <c r="G540" s="905"/>
      <c r="H540" s="39" t="s">
        <v>413</v>
      </c>
    </row>
  </sheetData>
  <sheetProtection password="CDAC" sheet="1" objects="1" scenarios="1"/>
  <mergeCells count="582">
    <mergeCell ref="B535:D535"/>
    <mergeCell ref="B536:D536"/>
    <mergeCell ref="B537:D537"/>
    <mergeCell ref="B538:D538"/>
    <mergeCell ref="B515:G515"/>
    <mergeCell ref="B523:G523"/>
    <mergeCell ref="B525:D525"/>
    <mergeCell ref="B526:D526"/>
    <mergeCell ref="B527:D527"/>
    <mergeCell ref="B528:D528"/>
    <mergeCell ref="B529:D529"/>
    <mergeCell ref="B532:G532"/>
    <mergeCell ref="B534:D534"/>
    <mergeCell ref="F521:G521"/>
    <mergeCell ref="B436:G436"/>
    <mergeCell ref="B446:G446"/>
    <mergeCell ref="B461:G461"/>
    <mergeCell ref="B470:G470"/>
    <mergeCell ref="B471:G471"/>
    <mergeCell ref="B473:G473"/>
    <mergeCell ref="B482:G482"/>
    <mergeCell ref="B492:G492"/>
    <mergeCell ref="B494:G494"/>
    <mergeCell ref="F480:G480"/>
    <mergeCell ref="F481:G481"/>
    <mergeCell ref="B483:E483"/>
    <mergeCell ref="F483:G483"/>
    <mergeCell ref="F484:G484"/>
    <mergeCell ref="F485:G485"/>
    <mergeCell ref="F486:G486"/>
    <mergeCell ref="B487:B489"/>
    <mergeCell ref="F487:G487"/>
    <mergeCell ref="F488:G488"/>
    <mergeCell ref="F489:G489"/>
    <mergeCell ref="F468:G468"/>
    <mergeCell ref="F469:G469"/>
    <mergeCell ref="B472:G472"/>
    <mergeCell ref="B474:E474"/>
    <mergeCell ref="B396:G396"/>
    <mergeCell ref="B410:G410"/>
    <mergeCell ref="F408:G408"/>
    <mergeCell ref="F389:G389"/>
    <mergeCell ref="F390:G390"/>
    <mergeCell ref="F391:G391"/>
    <mergeCell ref="F392:G392"/>
    <mergeCell ref="F393:G393"/>
    <mergeCell ref="F394:G394"/>
    <mergeCell ref="B397:E397"/>
    <mergeCell ref="F397:G397"/>
    <mergeCell ref="F398:G398"/>
    <mergeCell ref="B391:B393"/>
    <mergeCell ref="C3:D3"/>
    <mergeCell ref="C4:D4"/>
    <mergeCell ref="B118:G118"/>
    <mergeCell ref="B127:G127"/>
    <mergeCell ref="B134:G134"/>
    <mergeCell ref="B143:G143"/>
    <mergeCell ref="B150:G150"/>
    <mergeCell ref="B157:G157"/>
    <mergeCell ref="B168:G168"/>
    <mergeCell ref="F161:G161"/>
    <mergeCell ref="F162:G162"/>
    <mergeCell ref="F163:G163"/>
    <mergeCell ref="F164:G164"/>
    <mergeCell ref="F165:G165"/>
    <mergeCell ref="F166:G166"/>
    <mergeCell ref="F167:G167"/>
    <mergeCell ref="B145:C145"/>
    <mergeCell ref="F145:G145"/>
    <mergeCell ref="F146:G146"/>
    <mergeCell ref="F147:G147"/>
    <mergeCell ref="F148:G148"/>
    <mergeCell ref="F149:G149"/>
    <mergeCell ref="B151:E151"/>
    <mergeCell ref="F151:G151"/>
    <mergeCell ref="B234:G234"/>
    <mergeCell ref="B279:G279"/>
    <mergeCell ref="F293:G293"/>
    <mergeCell ref="F534:G534"/>
    <mergeCell ref="F535:G535"/>
    <mergeCell ref="F536:G536"/>
    <mergeCell ref="F537:G537"/>
    <mergeCell ref="F538:G538"/>
    <mergeCell ref="B533:E533"/>
    <mergeCell ref="B516:E516"/>
    <mergeCell ref="F516:G516"/>
    <mergeCell ref="F517:G517"/>
    <mergeCell ref="B518:C518"/>
    <mergeCell ref="F518:G518"/>
    <mergeCell ref="F519:G519"/>
    <mergeCell ref="F520:G520"/>
    <mergeCell ref="F522:G522"/>
    <mergeCell ref="B524:E524"/>
    <mergeCell ref="F524:G524"/>
    <mergeCell ref="F506:G506"/>
    <mergeCell ref="F507:G507"/>
    <mergeCell ref="F508:G508"/>
    <mergeCell ref="F509:G509"/>
    <mergeCell ref="B329:G329"/>
    <mergeCell ref="F539:G539"/>
    <mergeCell ref="F540:G540"/>
    <mergeCell ref="F525:G525"/>
    <mergeCell ref="F526:G526"/>
    <mergeCell ref="F527:G527"/>
    <mergeCell ref="F528:G528"/>
    <mergeCell ref="F529:G529"/>
    <mergeCell ref="F530:G530"/>
    <mergeCell ref="F531:G531"/>
    <mergeCell ref="F533:G533"/>
    <mergeCell ref="F510:G510"/>
    <mergeCell ref="F511:G511"/>
    <mergeCell ref="F512:G512"/>
    <mergeCell ref="F513:G513"/>
    <mergeCell ref="F514:G514"/>
    <mergeCell ref="F490:G490"/>
    <mergeCell ref="F491:G491"/>
    <mergeCell ref="B493:G493"/>
    <mergeCell ref="D495:G495"/>
    <mergeCell ref="B503:E503"/>
    <mergeCell ref="F503:G503"/>
    <mergeCell ref="F504:G504"/>
    <mergeCell ref="F505:G505"/>
    <mergeCell ref="B501:G501"/>
    <mergeCell ref="B502:G502"/>
    <mergeCell ref="F474:G474"/>
    <mergeCell ref="F475:G475"/>
    <mergeCell ref="F476:G476"/>
    <mergeCell ref="B477:B479"/>
    <mergeCell ref="F477:G477"/>
    <mergeCell ref="F478:G478"/>
    <mergeCell ref="F479:G479"/>
    <mergeCell ref="F459:G459"/>
    <mergeCell ref="J459:K459"/>
    <mergeCell ref="B462:E462"/>
    <mergeCell ref="F462:G462"/>
    <mergeCell ref="F463:G463"/>
    <mergeCell ref="F464:G464"/>
    <mergeCell ref="B465:B467"/>
    <mergeCell ref="F465:G465"/>
    <mergeCell ref="F466:G466"/>
    <mergeCell ref="F467:G467"/>
    <mergeCell ref="F451:G451"/>
    <mergeCell ref="F452:G452"/>
    <mergeCell ref="F453:G453"/>
    <mergeCell ref="F454:G454"/>
    <mergeCell ref="F455:G455"/>
    <mergeCell ref="B456:B458"/>
    <mergeCell ref="F456:G456"/>
    <mergeCell ref="F457:G457"/>
    <mergeCell ref="F458:G458"/>
    <mergeCell ref="F443:G443"/>
    <mergeCell ref="F444:G444"/>
    <mergeCell ref="B447:E447"/>
    <mergeCell ref="F447:G447"/>
    <mergeCell ref="B448:C448"/>
    <mergeCell ref="F448:G448"/>
    <mergeCell ref="B449:C449"/>
    <mergeCell ref="F449:G449"/>
    <mergeCell ref="F450:G450"/>
    <mergeCell ref="B437:E437"/>
    <mergeCell ref="F437:G437"/>
    <mergeCell ref="B438:C438"/>
    <mergeCell ref="F438:G438"/>
    <mergeCell ref="B439:C439"/>
    <mergeCell ref="F439:G439"/>
    <mergeCell ref="F440:G440"/>
    <mergeCell ref="F441:G441"/>
    <mergeCell ref="F442:G442"/>
    <mergeCell ref="B428:C428"/>
    <mergeCell ref="F428:G428"/>
    <mergeCell ref="B429:C429"/>
    <mergeCell ref="F429:G429"/>
    <mergeCell ref="F430:G430"/>
    <mergeCell ref="F431:G431"/>
    <mergeCell ref="F432:G432"/>
    <mergeCell ref="F433:G433"/>
    <mergeCell ref="F434:G434"/>
    <mergeCell ref="F418:G418"/>
    <mergeCell ref="F419:G419"/>
    <mergeCell ref="F420:G420"/>
    <mergeCell ref="F421:G421"/>
    <mergeCell ref="F422:G422"/>
    <mergeCell ref="F423:G423"/>
    <mergeCell ref="F424:G424"/>
    <mergeCell ref="B427:E427"/>
    <mergeCell ref="F427:G427"/>
    <mergeCell ref="B426:G426"/>
    <mergeCell ref="B411:E411"/>
    <mergeCell ref="F411:G411"/>
    <mergeCell ref="F412:G412"/>
    <mergeCell ref="F413:G413"/>
    <mergeCell ref="F414:G414"/>
    <mergeCell ref="F415:G415"/>
    <mergeCell ref="F416:G416"/>
    <mergeCell ref="F417:G417"/>
    <mergeCell ref="F399:G399"/>
    <mergeCell ref="F400:G400"/>
    <mergeCell ref="F401:G401"/>
    <mergeCell ref="F402:G402"/>
    <mergeCell ref="F403:G403"/>
    <mergeCell ref="F404:G404"/>
    <mergeCell ref="F405:G405"/>
    <mergeCell ref="F406:G406"/>
    <mergeCell ref="F407:G407"/>
    <mergeCell ref="F383:G383"/>
    <mergeCell ref="F384:G384"/>
    <mergeCell ref="B387:E387"/>
    <mergeCell ref="F387:G387"/>
    <mergeCell ref="F388:G388"/>
    <mergeCell ref="B381:B383"/>
    <mergeCell ref="B369:C369"/>
    <mergeCell ref="F369:G369"/>
    <mergeCell ref="F370:G370"/>
    <mergeCell ref="F371:G371"/>
    <mergeCell ref="F372:G372"/>
    <mergeCell ref="F373:G373"/>
    <mergeCell ref="F374:G374"/>
    <mergeCell ref="F375:G375"/>
    <mergeCell ref="B378:E378"/>
    <mergeCell ref="F378:G378"/>
    <mergeCell ref="B372:B374"/>
    <mergeCell ref="B377:G377"/>
    <mergeCell ref="B386:G386"/>
    <mergeCell ref="F379:G379"/>
    <mergeCell ref="F380:G380"/>
    <mergeCell ref="F381:G381"/>
    <mergeCell ref="F382:G382"/>
    <mergeCell ref="F362:G362"/>
    <mergeCell ref="B365:E365"/>
    <mergeCell ref="F365:G365"/>
    <mergeCell ref="B366:C366"/>
    <mergeCell ref="F366:G366"/>
    <mergeCell ref="B367:C367"/>
    <mergeCell ref="F367:G367"/>
    <mergeCell ref="F368:G368"/>
    <mergeCell ref="F363:G363"/>
    <mergeCell ref="F350:G350"/>
    <mergeCell ref="B354:G354"/>
    <mergeCell ref="B356:E356"/>
    <mergeCell ref="F356:G356"/>
    <mergeCell ref="F357:G357"/>
    <mergeCell ref="F358:G358"/>
    <mergeCell ref="F359:G359"/>
    <mergeCell ref="F360:G360"/>
    <mergeCell ref="F351:G351"/>
    <mergeCell ref="B359:B361"/>
    <mergeCell ref="F361:G361"/>
    <mergeCell ref="B352:G352"/>
    <mergeCell ref="B353:G353"/>
    <mergeCell ref="B355:G355"/>
    <mergeCell ref="B330:G330"/>
    <mergeCell ref="B341:G341"/>
    <mergeCell ref="B343:E343"/>
    <mergeCell ref="F343:G343"/>
    <mergeCell ref="F344:G344"/>
    <mergeCell ref="F345:G345"/>
    <mergeCell ref="F346:G346"/>
    <mergeCell ref="F347:G347"/>
    <mergeCell ref="F348:G348"/>
    <mergeCell ref="B346:B349"/>
    <mergeCell ref="F349:G349"/>
    <mergeCell ref="B331:G331"/>
    <mergeCell ref="F318:G318"/>
    <mergeCell ref="F319:G319"/>
    <mergeCell ref="F320:G320"/>
    <mergeCell ref="F321:G321"/>
    <mergeCell ref="F322:G322"/>
    <mergeCell ref="F323:G323"/>
    <mergeCell ref="F324:G324"/>
    <mergeCell ref="F325:G325"/>
    <mergeCell ref="F326:G326"/>
    <mergeCell ref="F306:G306"/>
    <mergeCell ref="F307:G307"/>
    <mergeCell ref="F308:G308"/>
    <mergeCell ref="F312:G312"/>
    <mergeCell ref="F313:G313"/>
    <mergeCell ref="F314:G314"/>
    <mergeCell ref="F315:G315"/>
    <mergeCell ref="F316:G316"/>
    <mergeCell ref="F317:G317"/>
    <mergeCell ref="F309:G309"/>
    <mergeCell ref="F310:G310"/>
    <mergeCell ref="F311:G311"/>
    <mergeCell ref="F297:G297"/>
    <mergeCell ref="F298:G298"/>
    <mergeCell ref="F299:G299"/>
    <mergeCell ref="F300:G300"/>
    <mergeCell ref="F301:G301"/>
    <mergeCell ref="F302:G302"/>
    <mergeCell ref="F303:G303"/>
    <mergeCell ref="F304:G304"/>
    <mergeCell ref="F305:G305"/>
    <mergeCell ref="F285:G285"/>
    <mergeCell ref="F286:G286"/>
    <mergeCell ref="F287:G287"/>
    <mergeCell ref="F288:G288"/>
    <mergeCell ref="F289:G289"/>
    <mergeCell ref="F290:G290"/>
    <mergeCell ref="F291:G291"/>
    <mergeCell ref="F292:G292"/>
    <mergeCell ref="B296:E296"/>
    <mergeCell ref="F296:G296"/>
    <mergeCell ref="B295:G295"/>
    <mergeCell ref="F273:G273"/>
    <mergeCell ref="F274:G274"/>
    <mergeCell ref="F275:G275"/>
    <mergeCell ref="F276:G276"/>
    <mergeCell ref="F277:G277"/>
    <mergeCell ref="B280:E280"/>
    <mergeCell ref="F280:G280"/>
    <mergeCell ref="B283:G283"/>
    <mergeCell ref="F284:G284"/>
    <mergeCell ref="F281:G281"/>
    <mergeCell ref="F263:G263"/>
    <mergeCell ref="F264:G264"/>
    <mergeCell ref="F265:G265"/>
    <mergeCell ref="F266:G266"/>
    <mergeCell ref="F267:G267"/>
    <mergeCell ref="B270:E270"/>
    <mergeCell ref="F270:G270"/>
    <mergeCell ref="F271:G271"/>
    <mergeCell ref="F272:G272"/>
    <mergeCell ref="F253:G253"/>
    <mergeCell ref="F254:G254"/>
    <mergeCell ref="F255:G255"/>
    <mergeCell ref="F256:G256"/>
    <mergeCell ref="F257:G257"/>
    <mergeCell ref="B259:G259"/>
    <mergeCell ref="F260:G260"/>
    <mergeCell ref="F261:G261"/>
    <mergeCell ref="F262:G262"/>
    <mergeCell ref="F243:G243"/>
    <mergeCell ref="F244:G244"/>
    <mergeCell ref="F245:G245"/>
    <mergeCell ref="F246:G246"/>
    <mergeCell ref="F247:G247"/>
    <mergeCell ref="F248:G248"/>
    <mergeCell ref="F249:G249"/>
    <mergeCell ref="B251:G251"/>
    <mergeCell ref="F252:G252"/>
    <mergeCell ref="B235:E235"/>
    <mergeCell ref="F235:G235"/>
    <mergeCell ref="B236:G236"/>
    <mergeCell ref="F237:G237"/>
    <mergeCell ref="F238:G238"/>
    <mergeCell ref="F239:G239"/>
    <mergeCell ref="F240:G240"/>
    <mergeCell ref="F241:G241"/>
    <mergeCell ref="F242:G242"/>
    <mergeCell ref="F225:G225"/>
    <mergeCell ref="F226:G226"/>
    <mergeCell ref="F227:G227"/>
    <mergeCell ref="F228:G228"/>
    <mergeCell ref="F229:G229"/>
    <mergeCell ref="F230:G230"/>
    <mergeCell ref="F231:G231"/>
    <mergeCell ref="F232:G232"/>
    <mergeCell ref="F233:G233"/>
    <mergeCell ref="F216:G216"/>
    <mergeCell ref="F217:G217"/>
    <mergeCell ref="F218:G218"/>
    <mergeCell ref="F219:G219"/>
    <mergeCell ref="F220:G220"/>
    <mergeCell ref="F221:G221"/>
    <mergeCell ref="F222:G222"/>
    <mergeCell ref="B224:E224"/>
    <mergeCell ref="F224:G224"/>
    <mergeCell ref="B223:G223"/>
    <mergeCell ref="B215:E215"/>
    <mergeCell ref="F215:G215"/>
    <mergeCell ref="F199:G199"/>
    <mergeCell ref="F200:G200"/>
    <mergeCell ref="F201:G201"/>
    <mergeCell ref="F202:G202"/>
    <mergeCell ref="B204:E204"/>
    <mergeCell ref="F204:G204"/>
    <mergeCell ref="B205:C205"/>
    <mergeCell ref="F205:G205"/>
    <mergeCell ref="F206:G206"/>
    <mergeCell ref="B203:G203"/>
    <mergeCell ref="B214:G214"/>
    <mergeCell ref="B207:C207"/>
    <mergeCell ref="F207:G207"/>
    <mergeCell ref="F208:G208"/>
    <mergeCell ref="F209:G209"/>
    <mergeCell ref="F210:G210"/>
    <mergeCell ref="F211:G211"/>
    <mergeCell ref="F212:G212"/>
    <mergeCell ref="F213:G213"/>
    <mergeCell ref="F197:G197"/>
    <mergeCell ref="B198:C198"/>
    <mergeCell ref="F198:G198"/>
    <mergeCell ref="B179:G179"/>
    <mergeCell ref="F180:G180"/>
    <mergeCell ref="F181:G181"/>
    <mergeCell ref="F182:G182"/>
    <mergeCell ref="F183:G183"/>
    <mergeCell ref="F184:G184"/>
    <mergeCell ref="B185:G185"/>
    <mergeCell ref="F186:G186"/>
    <mergeCell ref="F187:G187"/>
    <mergeCell ref="B194:G194"/>
    <mergeCell ref="F188:G188"/>
    <mergeCell ref="F189:G189"/>
    <mergeCell ref="F190:G190"/>
    <mergeCell ref="B193:G193"/>
    <mergeCell ref="B195:E195"/>
    <mergeCell ref="F195:G195"/>
    <mergeCell ref="F196:G196"/>
    <mergeCell ref="F170:G170"/>
    <mergeCell ref="F171:G171"/>
    <mergeCell ref="F172:G172"/>
    <mergeCell ref="F173:G173"/>
    <mergeCell ref="F174:G174"/>
    <mergeCell ref="F175:G175"/>
    <mergeCell ref="F176:G176"/>
    <mergeCell ref="B178:E178"/>
    <mergeCell ref="F178:G178"/>
    <mergeCell ref="B170:D170"/>
    <mergeCell ref="B171:D171"/>
    <mergeCell ref="B172:D172"/>
    <mergeCell ref="B173:D173"/>
    <mergeCell ref="B174:D174"/>
    <mergeCell ref="B177:G177"/>
    <mergeCell ref="B169:E169"/>
    <mergeCell ref="F169:G169"/>
    <mergeCell ref="F153:G153"/>
    <mergeCell ref="F154:G154"/>
    <mergeCell ref="F155:G155"/>
    <mergeCell ref="F156:G156"/>
    <mergeCell ref="B158:E158"/>
    <mergeCell ref="F158:G158"/>
    <mergeCell ref="B159:C159"/>
    <mergeCell ref="F159:G159"/>
    <mergeCell ref="F160:G160"/>
    <mergeCell ref="B152:C152"/>
    <mergeCell ref="F152:G152"/>
    <mergeCell ref="F136:G136"/>
    <mergeCell ref="F137:G137"/>
    <mergeCell ref="F138:G138"/>
    <mergeCell ref="F139:G139"/>
    <mergeCell ref="F140:G140"/>
    <mergeCell ref="F141:G141"/>
    <mergeCell ref="F142:G142"/>
    <mergeCell ref="B144:E144"/>
    <mergeCell ref="F144:G144"/>
    <mergeCell ref="B128:E128"/>
    <mergeCell ref="F128:G128"/>
    <mergeCell ref="F129:G129"/>
    <mergeCell ref="F130:G130"/>
    <mergeCell ref="F131:G131"/>
    <mergeCell ref="F132:G132"/>
    <mergeCell ref="F133:G133"/>
    <mergeCell ref="B135:E135"/>
    <mergeCell ref="F135:G135"/>
    <mergeCell ref="B119:E119"/>
    <mergeCell ref="F119:G119"/>
    <mergeCell ref="F120:G120"/>
    <mergeCell ref="F121:G121"/>
    <mergeCell ref="F122:G122"/>
    <mergeCell ref="F123:G123"/>
    <mergeCell ref="F124:G124"/>
    <mergeCell ref="F125:G125"/>
    <mergeCell ref="F126:G126"/>
    <mergeCell ref="F2:G2"/>
    <mergeCell ref="B5:C5"/>
    <mergeCell ref="E5:F5"/>
    <mergeCell ref="E8:F8"/>
    <mergeCell ref="B9:C9"/>
    <mergeCell ref="C11:D11"/>
    <mergeCell ref="B12:G12"/>
    <mergeCell ref="C13:D13"/>
    <mergeCell ref="B27:G27"/>
    <mergeCell ref="C15:D15"/>
    <mergeCell ref="C16:D16"/>
    <mergeCell ref="C17:D17"/>
    <mergeCell ref="C18:D18"/>
    <mergeCell ref="E9:F9"/>
    <mergeCell ref="B10:C10"/>
    <mergeCell ref="E10:F10"/>
    <mergeCell ref="B6:C6"/>
    <mergeCell ref="E6:F6"/>
    <mergeCell ref="C14:D14"/>
    <mergeCell ref="F3:G3"/>
    <mergeCell ref="C19:D19"/>
    <mergeCell ref="C20:D20"/>
    <mergeCell ref="C21:D21"/>
    <mergeCell ref="C22:D22"/>
    <mergeCell ref="B117:G117"/>
    <mergeCell ref="C101:D101"/>
    <mergeCell ref="C102:D102"/>
    <mergeCell ref="C103:D103"/>
    <mergeCell ref="C96:D96"/>
    <mergeCell ref="C97:D97"/>
    <mergeCell ref="C98:D98"/>
    <mergeCell ref="C99:D99"/>
    <mergeCell ref="C100:D100"/>
    <mergeCell ref="C113:D113"/>
    <mergeCell ref="C115:D115"/>
    <mergeCell ref="C108:D108"/>
    <mergeCell ref="C109:D109"/>
    <mergeCell ref="C110:D110"/>
    <mergeCell ref="C111:D111"/>
    <mergeCell ref="C112:D112"/>
    <mergeCell ref="C107:D107"/>
    <mergeCell ref="B114:G114"/>
    <mergeCell ref="C95:D95"/>
    <mergeCell ref="B104:G104"/>
    <mergeCell ref="C105:G105"/>
    <mergeCell ref="C106:D106"/>
    <mergeCell ref="C89:D89"/>
    <mergeCell ref="C90:D90"/>
    <mergeCell ref="C91:D91"/>
    <mergeCell ref="C83:D83"/>
    <mergeCell ref="C84:D84"/>
    <mergeCell ref="B85:G85"/>
    <mergeCell ref="C86:G86"/>
    <mergeCell ref="C87:D87"/>
    <mergeCell ref="C88:D88"/>
    <mergeCell ref="B92:G92"/>
    <mergeCell ref="C93:G93"/>
    <mergeCell ref="C94:D94"/>
    <mergeCell ref="C76:D76"/>
    <mergeCell ref="C82:D82"/>
    <mergeCell ref="C70:D70"/>
    <mergeCell ref="C71:D71"/>
    <mergeCell ref="C72:D72"/>
    <mergeCell ref="C73:D73"/>
    <mergeCell ref="C74:D74"/>
    <mergeCell ref="C75:D75"/>
    <mergeCell ref="C77:D77"/>
    <mergeCell ref="B78:G78"/>
    <mergeCell ref="C79:G79"/>
    <mergeCell ref="C80:D80"/>
    <mergeCell ref="C81:D81"/>
    <mergeCell ref="C66:D66"/>
    <mergeCell ref="C67:D67"/>
    <mergeCell ref="C68:D68"/>
    <mergeCell ref="C69:D69"/>
    <mergeCell ref="C58:D58"/>
    <mergeCell ref="C63:D63"/>
    <mergeCell ref="B59:G59"/>
    <mergeCell ref="C60:G60"/>
    <mergeCell ref="C61:D61"/>
    <mergeCell ref="C62:D62"/>
    <mergeCell ref="C49:D49"/>
    <mergeCell ref="C44:G44"/>
    <mergeCell ref="C45:D45"/>
    <mergeCell ref="C46:D46"/>
    <mergeCell ref="C51:G51"/>
    <mergeCell ref="C52:D52"/>
    <mergeCell ref="C53:D53"/>
    <mergeCell ref="C64:D64"/>
    <mergeCell ref="C65:D65"/>
    <mergeCell ref="C55:D55"/>
    <mergeCell ref="C56:D56"/>
    <mergeCell ref="C57:D57"/>
    <mergeCell ref="C47:D47"/>
    <mergeCell ref="C23:D23"/>
    <mergeCell ref="C24:D24"/>
    <mergeCell ref="B28:G28"/>
    <mergeCell ref="C29:G29"/>
    <mergeCell ref="C30:D30"/>
    <mergeCell ref="B405:B407"/>
    <mergeCell ref="B421:B423"/>
    <mergeCell ref="B431:B433"/>
    <mergeCell ref="B441:B443"/>
    <mergeCell ref="C31:D31"/>
    <mergeCell ref="B41:G41"/>
    <mergeCell ref="C25:D25"/>
    <mergeCell ref="C26:D26"/>
    <mergeCell ref="C37:D37"/>
    <mergeCell ref="C38:D38"/>
    <mergeCell ref="C39:D39"/>
    <mergeCell ref="C40:D40"/>
    <mergeCell ref="C42:D42"/>
    <mergeCell ref="C32:D32"/>
    <mergeCell ref="C33:D33"/>
    <mergeCell ref="C34:D34"/>
    <mergeCell ref="C35:D35"/>
    <mergeCell ref="C36:D36"/>
    <mergeCell ref="C54:D54"/>
  </mergeCells>
  <dataValidations count="2">
    <dataValidation type="whole" errorStyle="warning" operator="lessThanOrEqual" allowBlank="1" showErrorMessage="1" errorTitle="Vacancy Loss - Proration" error="this amount is typically listed as a negative value" sqref="E17">
      <formula1>0</formula1>
    </dataValidation>
    <dataValidation type="whole" errorStyle="warning" operator="lessThanOrEqual" allowBlank="1" showErrorMessage="1" errorTitle="Vacancy Loss" error="this amount is typically listed as a negative value" sqref="E14">
      <formula1>0</formula1>
    </dataValidation>
  </dataValidations>
  <hyperlinks>
    <hyperlink ref="H35" location="'AMP 2'!E233" display="Details"/>
    <hyperlink ref="H13" location="'AMP 2'!E126" display="Details"/>
    <hyperlink ref="H126" location="'AMP 2'!E13" display="Return to Budget"/>
    <hyperlink ref="H133" location="'AMP 2'!E14" display="Return to Budget"/>
    <hyperlink ref="H16" location="'AMP 1'!E136" display="Details"/>
    <hyperlink ref="H18" location="'AMP 2'!E142" display="Details"/>
    <hyperlink ref="H20:H22" location="'AMP 1'!E145" display="Details"/>
    <hyperlink ref="H20" location="'AMP 2'!E149" display="Details"/>
    <hyperlink ref="H21" location="'AMP 2'!E156" display="Details"/>
    <hyperlink ref="H22" location="'AMP 2'!E167" display="Details"/>
    <hyperlink ref="H25" location="'AMP 2'!E176" display="Details"/>
    <hyperlink ref="H14" location="'AMP 2'!E133" display="Details"/>
    <hyperlink ref="H32" location="'AMP 2'!E202" display="Details"/>
    <hyperlink ref="H33" location="'AMP 2'!E211" display="Details"/>
    <hyperlink ref="H34" location="'AMP 2'!E213" display="Details"/>
    <hyperlink ref="H36" location="'AMP 2'!E268" display="Details"/>
    <hyperlink ref="H37" location="'AMP 2'!E278" display="Details"/>
    <hyperlink ref="H38" location="'AMP 2'!E294" display="Details"/>
    <hyperlink ref="H39" location="'AMP 2'!E328" display="Details"/>
    <hyperlink ref="H42" location="'AMP 2'!E222" display="Details"/>
    <hyperlink ref="H149" location="'AMP 2'!E20" display="Return to Budget"/>
    <hyperlink ref="H156" location="'AMP 2'!E21" display="Return to Budget"/>
    <hyperlink ref="H167" location="'AMP 2'!E22" display="Return to Budget"/>
    <hyperlink ref="H176" location="'AMP 2'!E25" display="Return to Budget"/>
    <hyperlink ref="H191" location="'AMP 2'!E106" display="Return to Budget"/>
    <hyperlink ref="H202" location="'AMP 2'!E32" display="Return to Budget"/>
    <hyperlink ref="H213" location="'AMP 2'!E34" display="Return to Budget"/>
    <hyperlink ref="H222" location="'AMP 2'!E42" display="Return to Budget"/>
    <hyperlink ref="H233" location="'AMP 2'!E35" display="Return to Budget"/>
    <hyperlink ref="H268" location="'AMP 2'!E36" display="Return to Budget"/>
    <hyperlink ref="H278" location="'AMP 2'!E37" display="Return to Budget"/>
    <hyperlink ref="H294" location="'AMP 2'!E38" display="Return to Budget"/>
    <hyperlink ref="H328" location="'AMP 2'!E39" display="Return to Budget"/>
    <hyperlink ref="H339" location="'AMP 2'!E58" display="Return to Budget"/>
    <hyperlink ref="H351" location="'AMP 2'!E63" display="Return to Budget"/>
    <hyperlink ref="H363" location="'AMP 2'!E65" display="Return to Budget"/>
    <hyperlink ref="H376" location="'AMP 2'!E66" display="Return to Budget"/>
    <hyperlink ref="H385" location="'AMP 2'!E67" display="Return to Budget"/>
    <hyperlink ref="H395" location="'AMP 2'!E68" display="Return to Budget"/>
    <hyperlink ref="H425" location="'AMP 2'!E70" display="Return to Budget"/>
    <hyperlink ref="H435" location="'AMP 2'!E71" display="Return to Budget"/>
    <hyperlink ref="H445" location="'AMP 2'!E72" display="Return to Budget"/>
    <hyperlink ref="H460" location="'AMP 2'!E73" display="Return to Budget"/>
    <hyperlink ref="H469" location="'AMP 2'!E74" display="Return to Budget"/>
    <hyperlink ref="H481" location="'AMP 2'!E82" display="Return to Budget"/>
    <hyperlink ref="H491" location="'AMP 2'!E83" display="Return to Budget"/>
    <hyperlink ref="H500" location="'AMP 2'!E91" display="Return to Budget"/>
    <hyperlink ref="H514" location="'AMP 2'!E96" display="Return to Budget"/>
    <hyperlink ref="H522" location="'AMP 2'!E97" display="Return to Budget"/>
    <hyperlink ref="H531" location="'AMP 2'!E110" display="Return to Budget"/>
    <hyperlink ref="H540" location="'AMP 2'!E111" display="Return to Budget"/>
    <hyperlink ref="H52" location="'AMP 2'!F330" display="Details"/>
    <hyperlink ref="H53" location="'AMP 2'!F331" display="Details"/>
    <hyperlink ref="H54" location="'AMP 2'!F332" display="Details"/>
    <hyperlink ref="H55" location="'AMP 2'!F333" display="Details"/>
    <hyperlink ref="H56" location="'AMP 2'!F334" display="Details"/>
    <hyperlink ref="H57" location="'AMP 2'!F335" display="Details"/>
    <hyperlink ref="H63" location="'AMP 2'!E348" display="Details"/>
    <hyperlink ref="H65" location="'AMP 2'!E360" display="Details"/>
    <hyperlink ref="H66" location="'AMP 2'!E373" display="Details"/>
    <hyperlink ref="H67" location="'AMP 2'!E382" display="Details"/>
    <hyperlink ref="H68" location="'AMP 2'!E392" display="Details"/>
    <hyperlink ref="H69" location="'AMP 2'!E406" display="Details"/>
    <hyperlink ref="H70" location="'AMP 2'!E422" display="Details"/>
    <hyperlink ref="H71" location="'AMP 2'!E432" display="Details"/>
    <hyperlink ref="H72" location="'AMP 2'!E442" display="Details"/>
    <hyperlink ref="H73" location="'AMP 2'!E457" display="Details"/>
    <hyperlink ref="H74" location="'AMP 2'!E466" display="Details"/>
    <hyperlink ref="H87" location="'AMP 2'!D497" display="Details"/>
    <hyperlink ref="H88" location="'AMP 2'!E497" display="Details"/>
    <hyperlink ref="H89" location="'AMP 2'!F497" display="Details"/>
    <hyperlink ref="H90" location="'AMP 2'!G497" display="Details"/>
    <hyperlink ref="H96" location="'AMP 2'!E511" display="Details"/>
    <hyperlink ref="H97" location="'AMP 2'!E519" display="Details"/>
    <hyperlink ref="H110" location="'AMP 2'!E528" display="Details"/>
    <hyperlink ref="H111" location="'AMP 2'!E537" display="Details"/>
    <hyperlink ref="H106" location="'AMP 2'!E191" display="Details"/>
    <hyperlink ref="H107" location="'AMP 2'!E191" display="Details"/>
    <hyperlink ref="H142" location="'AMP 2'!E18" display="Return to Budget"/>
    <hyperlink ref="H211" location="'AMP 2'!E33" display="Return to Budget"/>
    <hyperlink ref="H409" location="'AMP 2'!E69" display="Return to Budget"/>
    <hyperlink ref="H82" location="'AMP 2'!E478" display="Details"/>
    <hyperlink ref="H83" location="'AMP 2'!E488" display="Details"/>
    <hyperlink ref="H30" location="payroll!I20" display="Details"/>
    <hyperlink ref="H31" location="'Emp. Benefits'!F16" display="Details"/>
    <hyperlink ref="H45:H46" location="'AMP 1'!E222" display="Details"/>
    <hyperlink ref="H45" location="payroll!I29" display="Details"/>
    <hyperlink ref="H46" location="'Emp. Benefits'!F27" display="Details"/>
    <hyperlink ref="H61:H62" location="'AMP 1'!F335" display="Details"/>
    <hyperlink ref="H61" location="payroll!I50" display="Details"/>
    <hyperlink ref="H62" location="'Emp. Benefits'!F38" display="Details"/>
    <hyperlink ref="H81" location="'Emp. Benefits'!F49" display="Details"/>
    <hyperlink ref="H136" location="'AMP 2'!E16" display="Return to Budget"/>
    <hyperlink ref="H80" location="payroll!I62" display="Details"/>
  </hyperlinks>
  <pageMargins left="0.45" right="0.45" top="0.75" bottom="0.75" header="0.3" footer="0.3"/>
  <pageSetup scale="81" orientation="portrait" horizontalDpi="300" verticalDpi="300"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499984740745262"/>
  </sheetPr>
  <dimension ref="A1:K540"/>
  <sheetViews>
    <sheetView workbookViewId="0">
      <selection activeCell="B1" sqref="B1"/>
    </sheetView>
  </sheetViews>
  <sheetFormatPr defaultColWidth="9.33203125" defaultRowHeight="14.4" x14ac:dyDescent="0.3"/>
  <cols>
    <col min="1" max="1" width="9.33203125" style="38"/>
    <col min="2" max="2" width="13.6640625" style="38" customWidth="1"/>
    <col min="3" max="3" width="30.6640625" style="38" customWidth="1"/>
    <col min="4" max="4" width="10.33203125" style="38" customWidth="1"/>
    <col min="5" max="5" width="18.33203125" style="38" customWidth="1"/>
    <col min="6" max="6" width="21.5546875" style="38" customWidth="1"/>
    <col min="7" max="7" width="16.33203125" style="38" customWidth="1"/>
    <col min="8" max="16384" width="9.33203125" style="38"/>
  </cols>
  <sheetData>
    <row r="1" spans="2:8" ht="20.100000000000001" customHeight="1" thickBot="1" x14ac:dyDescent="0.35">
      <c r="B1" s="759" t="s">
        <v>0</v>
      </c>
      <c r="C1" s="760"/>
      <c r="D1" s="761"/>
      <c r="E1" s="762"/>
      <c r="F1" s="763"/>
      <c r="G1" s="763"/>
    </row>
    <row r="2" spans="2:8" ht="15" customHeight="1" thickBot="1" x14ac:dyDescent="0.35">
      <c r="B2" s="764" t="s">
        <v>1</v>
      </c>
      <c r="C2" s="765" t="str">
        <f>General!$C$3</f>
        <v>PHA Name</v>
      </c>
      <c r="D2" s="766"/>
      <c r="E2" s="767" t="s">
        <v>500</v>
      </c>
      <c r="F2" s="870"/>
      <c r="G2" s="871"/>
    </row>
    <row r="3" spans="2:8" ht="15" customHeight="1" thickBot="1" x14ac:dyDescent="0.35">
      <c r="B3" s="768" t="s">
        <v>2</v>
      </c>
      <c r="C3" s="967"/>
      <c r="D3" s="968"/>
      <c r="E3" s="767" t="s">
        <v>625</v>
      </c>
      <c r="F3" s="870"/>
      <c r="G3" s="871"/>
    </row>
    <row r="4" spans="2:8" ht="15" customHeight="1" thickBot="1" x14ac:dyDescent="0.35">
      <c r="B4" s="769" t="s">
        <v>3</v>
      </c>
      <c r="C4" s="967" t="s">
        <v>248</v>
      </c>
      <c r="D4" s="968"/>
      <c r="E4" s="770"/>
      <c r="F4" s="771"/>
      <c r="G4" s="772"/>
    </row>
    <row r="5" spans="2:8" ht="15" customHeight="1" thickBot="1" x14ac:dyDescent="0.35">
      <c r="B5" s="948" t="s">
        <v>4</v>
      </c>
      <c r="C5" s="949"/>
      <c r="D5" s="773" t="str">
        <f>General!C5</f>
        <v>PHA ID</v>
      </c>
      <c r="E5" s="950" t="s">
        <v>5</v>
      </c>
      <c r="F5" s="949"/>
      <c r="G5" s="60"/>
    </row>
    <row r="6" spans="2:8" ht="15" customHeight="1" thickBot="1" x14ac:dyDescent="0.35">
      <c r="B6" s="951" t="s">
        <v>6</v>
      </c>
      <c r="C6" s="952"/>
      <c r="D6" s="774">
        <f>General!$C$7</f>
        <v>43100</v>
      </c>
      <c r="E6" s="948" t="s">
        <v>7</v>
      </c>
      <c r="F6" s="953"/>
      <c r="G6" s="61"/>
    </row>
    <row r="7" spans="2:8" ht="15" customHeight="1" thickBot="1" x14ac:dyDescent="0.35">
      <c r="B7" s="461" t="s">
        <v>8</v>
      </c>
      <c r="C7" s="775"/>
      <c r="D7" s="62" t="s">
        <v>9</v>
      </c>
      <c r="E7" s="460" t="s">
        <v>10</v>
      </c>
      <c r="F7" s="462"/>
      <c r="G7" s="63"/>
    </row>
    <row r="8" spans="2:8" ht="15" customHeight="1" thickBot="1" x14ac:dyDescent="0.35">
      <c r="B8" s="460" t="s">
        <v>11</v>
      </c>
      <c r="C8" s="775"/>
      <c r="D8" s="64">
        <v>0</v>
      </c>
      <c r="E8" s="948" t="s">
        <v>12</v>
      </c>
      <c r="F8" s="949"/>
      <c r="G8" s="65"/>
    </row>
    <row r="9" spans="2:8" ht="15" customHeight="1" thickBot="1" x14ac:dyDescent="0.35">
      <c r="B9" s="959" t="s">
        <v>13</v>
      </c>
      <c r="C9" s="949"/>
      <c r="D9" s="776">
        <f>D8*12</f>
        <v>0</v>
      </c>
      <c r="E9" s="948" t="s">
        <v>14</v>
      </c>
      <c r="F9" s="960"/>
      <c r="G9" s="65"/>
    </row>
    <row r="10" spans="2:8" ht="15" customHeight="1" thickBot="1" x14ac:dyDescent="0.35">
      <c r="B10" s="948" t="s">
        <v>15</v>
      </c>
      <c r="C10" s="949"/>
      <c r="D10" s="66">
        <v>0</v>
      </c>
      <c r="E10" s="948" t="s">
        <v>16</v>
      </c>
      <c r="F10" s="949"/>
      <c r="G10" s="65"/>
    </row>
    <row r="11" spans="2:8" ht="32.1" customHeight="1" x14ac:dyDescent="0.3">
      <c r="B11" s="469" t="s">
        <v>17</v>
      </c>
      <c r="C11" s="961" t="s">
        <v>18</v>
      </c>
      <c r="D11" s="962"/>
      <c r="E11" s="470" t="s">
        <v>19</v>
      </c>
      <c r="F11" s="470" t="s">
        <v>20</v>
      </c>
      <c r="G11" s="470" t="s">
        <v>21</v>
      </c>
    </row>
    <row r="12" spans="2:8" ht="14.1" customHeight="1" x14ac:dyDescent="0.3">
      <c r="B12" s="954" t="s">
        <v>22</v>
      </c>
      <c r="C12" s="955"/>
      <c r="D12" s="955"/>
      <c r="E12" s="955"/>
      <c r="F12" s="955"/>
      <c r="G12" s="956"/>
    </row>
    <row r="13" spans="2:8" ht="14.1" customHeight="1" x14ac:dyDescent="0.3">
      <c r="B13" s="471">
        <v>11220</v>
      </c>
      <c r="C13" s="916" t="s">
        <v>23</v>
      </c>
      <c r="D13" s="917"/>
      <c r="E13" s="82">
        <f>ROUND(E126,-1)</f>
        <v>0</v>
      </c>
      <c r="F13" s="51"/>
      <c r="G13" s="52">
        <f t="shared" ref="G13:G25" si="0">SUM(E13:F13)</f>
        <v>0</v>
      </c>
      <c r="H13" s="39" t="s">
        <v>288</v>
      </c>
    </row>
    <row r="14" spans="2:8" ht="14.1" customHeight="1" x14ac:dyDescent="0.3">
      <c r="B14" s="473">
        <v>11230</v>
      </c>
      <c r="C14" s="957" t="s">
        <v>24</v>
      </c>
      <c r="D14" s="958"/>
      <c r="E14" s="197">
        <f>ROUND(E133,-1)</f>
        <v>0</v>
      </c>
      <c r="F14" s="51"/>
      <c r="G14" s="53">
        <f t="shared" si="0"/>
        <v>0</v>
      </c>
      <c r="H14" s="39" t="s">
        <v>288</v>
      </c>
    </row>
    <row r="15" spans="2:8" ht="14.1" customHeight="1" x14ac:dyDescent="0.3">
      <c r="B15" s="473">
        <v>70300</v>
      </c>
      <c r="C15" s="916" t="s">
        <v>25</v>
      </c>
      <c r="D15" s="917"/>
      <c r="E15" s="197">
        <f>ROUND(E13+E14,-1)</f>
        <v>0</v>
      </c>
      <c r="F15" s="51"/>
      <c r="G15" s="53">
        <f t="shared" si="0"/>
        <v>0</v>
      </c>
    </row>
    <row r="16" spans="2:8" ht="14.1" customHeight="1" x14ac:dyDescent="0.3">
      <c r="B16" s="473">
        <v>11240</v>
      </c>
      <c r="C16" s="943" t="s">
        <v>26</v>
      </c>
      <c r="D16" s="921"/>
      <c r="E16" s="197">
        <f>ROUND(E136+E140,-1)</f>
        <v>0</v>
      </c>
      <c r="F16" s="54"/>
      <c r="G16" s="53">
        <f t="shared" si="0"/>
        <v>0</v>
      </c>
      <c r="H16" s="39" t="s">
        <v>288</v>
      </c>
    </row>
    <row r="17" spans="2:8" ht="14.1" customHeight="1" x14ac:dyDescent="0.3">
      <c r="B17" s="473">
        <v>11250</v>
      </c>
      <c r="C17" s="973" t="s">
        <v>27</v>
      </c>
      <c r="D17" s="921"/>
      <c r="E17" s="197">
        <f>ROUND(-E136*(1-E138),-1)</f>
        <v>0</v>
      </c>
      <c r="F17" s="54"/>
      <c r="G17" s="53">
        <f t="shared" si="0"/>
        <v>0</v>
      </c>
    </row>
    <row r="18" spans="2:8" ht="14.1" customHeight="1" x14ac:dyDescent="0.3">
      <c r="B18" s="473">
        <v>70600</v>
      </c>
      <c r="C18" s="943" t="s">
        <v>28</v>
      </c>
      <c r="D18" s="921"/>
      <c r="E18" s="197">
        <f>ROUND(E16+E17,-1)</f>
        <v>0</v>
      </c>
      <c r="F18" s="54"/>
      <c r="G18" s="53">
        <f t="shared" si="0"/>
        <v>0</v>
      </c>
      <c r="H18" s="39" t="s">
        <v>288</v>
      </c>
    </row>
    <row r="19" spans="2:8" ht="14.1" customHeight="1" x14ac:dyDescent="0.3">
      <c r="B19" s="473">
        <v>70600</v>
      </c>
      <c r="C19" s="943" t="s">
        <v>29</v>
      </c>
      <c r="D19" s="921"/>
      <c r="E19" s="68"/>
      <c r="F19" s="55">
        <v>0</v>
      </c>
      <c r="G19" s="53">
        <f t="shared" si="0"/>
        <v>0</v>
      </c>
    </row>
    <row r="20" spans="2:8" ht="14.1" customHeight="1" x14ac:dyDescent="0.3">
      <c r="B20" s="473">
        <v>70400</v>
      </c>
      <c r="C20" s="916" t="s">
        <v>30</v>
      </c>
      <c r="D20" s="917"/>
      <c r="E20" s="820">
        <f>ROUND(E149,-1)</f>
        <v>0</v>
      </c>
      <c r="F20" s="54"/>
      <c r="G20" s="56">
        <f t="shared" si="0"/>
        <v>0</v>
      </c>
      <c r="H20" s="39" t="s">
        <v>288</v>
      </c>
    </row>
    <row r="21" spans="2:8" ht="14.1" customHeight="1" x14ac:dyDescent="0.3">
      <c r="B21" s="473">
        <v>70400</v>
      </c>
      <c r="C21" s="916" t="s">
        <v>31</v>
      </c>
      <c r="D21" s="917"/>
      <c r="E21" s="821">
        <f>ROUND(E156,-1)</f>
        <v>0</v>
      </c>
      <c r="F21" s="54"/>
      <c r="G21" s="56">
        <f t="shared" si="0"/>
        <v>0</v>
      </c>
      <c r="H21" s="39" t="s">
        <v>288</v>
      </c>
    </row>
    <row r="22" spans="2:8" ht="14.1" customHeight="1" x14ac:dyDescent="0.3">
      <c r="B22" s="473">
        <v>71100</v>
      </c>
      <c r="C22" s="916" t="s">
        <v>32</v>
      </c>
      <c r="D22" s="917"/>
      <c r="E22" s="820">
        <f>ROUND(E167,-1)</f>
        <v>0</v>
      </c>
      <c r="F22" s="54"/>
      <c r="G22" s="56">
        <f t="shared" si="0"/>
        <v>0</v>
      </c>
      <c r="H22" s="39" t="s">
        <v>288</v>
      </c>
    </row>
    <row r="23" spans="2:8" ht="14.1" customHeight="1" x14ac:dyDescent="0.3">
      <c r="B23" s="473">
        <v>71400</v>
      </c>
      <c r="C23" s="943" t="s">
        <v>33</v>
      </c>
      <c r="D23" s="921"/>
      <c r="E23" s="196">
        <v>0</v>
      </c>
      <c r="F23" s="54"/>
      <c r="G23" s="56">
        <f t="shared" si="0"/>
        <v>0</v>
      </c>
    </row>
    <row r="24" spans="2:8" ht="14.1" customHeight="1" x14ac:dyDescent="0.3">
      <c r="B24" s="474">
        <v>71500</v>
      </c>
      <c r="C24" s="974" t="s">
        <v>34</v>
      </c>
      <c r="D24" s="975"/>
      <c r="E24" s="196">
        <v>0</v>
      </c>
      <c r="F24" s="57"/>
      <c r="G24" s="56">
        <f t="shared" si="0"/>
        <v>0</v>
      </c>
    </row>
    <row r="25" spans="2:8" ht="14.1" customHeight="1" x14ac:dyDescent="0.3">
      <c r="B25" s="474">
        <v>71500</v>
      </c>
      <c r="C25" s="916" t="s">
        <v>35</v>
      </c>
      <c r="D25" s="917"/>
      <c r="E25" s="197">
        <f>ROUND(E176,-1)</f>
        <v>0</v>
      </c>
      <c r="F25" s="52"/>
      <c r="G25" s="56">
        <f t="shared" si="0"/>
        <v>0</v>
      </c>
      <c r="H25" s="39" t="s">
        <v>288</v>
      </c>
    </row>
    <row r="26" spans="2:8" ht="14.1" customHeight="1" x14ac:dyDescent="0.3">
      <c r="B26" s="474">
        <v>70000</v>
      </c>
      <c r="C26" s="920" t="s">
        <v>36</v>
      </c>
      <c r="D26" s="921"/>
      <c r="E26" s="59">
        <f>(E15+E18+SUM(E20:E25))</f>
        <v>0</v>
      </c>
      <c r="F26" s="59">
        <f>F19+F25</f>
        <v>0</v>
      </c>
      <c r="G26" s="59">
        <f>SUM(E26:F26)</f>
        <v>0</v>
      </c>
    </row>
    <row r="27" spans="2:8" ht="14.1" customHeight="1" x14ac:dyDescent="0.3">
      <c r="B27" s="929"/>
      <c r="C27" s="929"/>
      <c r="D27" s="929"/>
      <c r="E27" s="929"/>
      <c r="F27" s="929"/>
      <c r="G27" s="929"/>
    </row>
    <row r="28" spans="2:8" ht="14.1" customHeight="1" x14ac:dyDescent="0.3">
      <c r="B28" s="970" t="s">
        <v>37</v>
      </c>
      <c r="C28" s="971"/>
      <c r="D28" s="971"/>
      <c r="E28" s="971"/>
      <c r="F28" s="971"/>
      <c r="G28" s="972"/>
    </row>
    <row r="29" spans="2:8" ht="14.1" customHeight="1" x14ac:dyDescent="0.3">
      <c r="B29" s="78"/>
      <c r="C29" s="914" t="s">
        <v>38</v>
      </c>
      <c r="D29" s="914"/>
      <c r="E29" s="914"/>
      <c r="F29" s="914"/>
      <c r="G29" s="915"/>
    </row>
    <row r="30" spans="2:8" ht="14.1" customHeight="1" x14ac:dyDescent="0.3">
      <c r="B30" s="477">
        <v>91100</v>
      </c>
      <c r="C30" s="916" t="s">
        <v>39</v>
      </c>
      <c r="D30" s="917"/>
      <c r="E30" s="82">
        <f>ROUND(Payroll!J20,-1)</f>
        <v>0</v>
      </c>
      <c r="F30" s="52">
        <v>0</v>
      </c>
      <c r="G30" s="52">
        <f>SUM(E30:F30)</f>
        <v>0</v>
      </c>
      <c r="H30" s="39" t="s">
        <v>288</v>
      </c>
    </row>
    <row r="31" spans="2:8" ht="14.1" customHeight="1" x14ac:dyDescent="0.3">
      <c r="B31" s="473">
        <v>91500</v>
      </c>
      <c r="C31" s="916" t="s">
        <v>40</v>
      </c>
      <c r="D31" s="917"/>
      <c r="E31" s="82">
        <f>ROUND('Emp. Benefits'!G16,-1)</f>
        <v>0</v>
      </c>
      <c r="F31" s="52">
        <v>0</v>
      </c>
      <c r="G31" s="53">
        <f>SUM(E31:F31)</f>
        <v>0</v>
      </c>
      <c r="H31" s="39" t="s">
        <v>288</v>
      </c>
    </row>
    <row r="32" spans="2:8" ht="14.1" customHeight="1" x14ac:dyDescent="0.3">
      <c r="B32" s="473">
        <v>91200</v>
      </c>
      <c r="C32" s="916" t="s">
        <v>41</v>
      </c>
      <c r="D32" s="917"/>
      <c r="E32" s="197">
        <f>ROUND(E202,-1)</f>
        <v>0</v>
      </c>
      <c r="F32" s="67"/>
      <c r="G32" s="53">
        <f>SUM(E32:F32)</f>
        <v>0</v>
      </c>
      <c r="H32" s="39" t="s">
        <v>288</v>
      </c>
    </row>
    <row r="33" spans="2:8" ht="14.1" customHeight="1" x14ac:dyDescent="0.3">
      <c r="B33" s="473">
        <v>91300</v>
      </c>
      <c r="C33" s="916" t="s">
        <v>42</v>
      </c>
      <c r="D33" s="917"/>
      <c r="E33" s="197">
        <f>ROUND(E211,-1)</f>
        <v>0</v>
      </c>
      <c r="F33" s="53">
        <v>0</v>
      </c>
      <c r="G33" s="53">
        <f t="shared" ref="G33:G39" si="1">SUM(E33:F33)</f>
        <v>0</v>
      </c>
      <c r="H33" s="39" t="s">
        <v>288</v>
      </c>
    </row>
    <row r="34" spans="2:8" ht="14.1" customHeight="1" x14ac:dyDescent="0.3">
      <c r="B34" s="473">
        <v>91310</v>
      </c>
      <c r="C34" s="916" t="s">
        <v>182</v>
      </c>
      <c r="D34" s="917"/>
      <c r="E34" s="82">
        <f>ROUND(E213,-1)</f>
        <v>0</v>
      </c>
      <c r="F34" s="58"/>
      <c r="G34" s="53">
        <f t="shared" si="1"/>
        <v>0</v>
      </c>
      <c r="H34" s="39" t="s">
        <v>288</v>
      </c>
    </row>
    <row r="35" spans="2:8" ht="14.1" customHeight="1" x14ac:dyDescent="0.3">
      <c r="B35" s="473">
        <v>91400</v>
      </c>
      <c r="C35" s="916" t="s">
        <v>44</v>
      </c>
      <c r="D35" s="917"/>
      <c r="E35" s="197">
        <f>ROUND(E233,-1)</f>
        <v>0</v>
      </c>
      <c r="F35" s="67"/>
      <c r="G35" s="53">
        <f t="shared" si="1"/>
        <v>0</v>
      </c>
      <c r="H35" s="39" t="s">
        <v>288</v>
      </c>
    </row>
    <row r="36" spans="2:8" ht="14.1" customHeight="1" x14ac:dyDescent="0.3">
      <c r="B36" s="473">
        <v>91600</v>
      </c>
      <c r="C36" s="916" t="s">
        <v>45</v>
      </c>
      <c r="D36" s="917"/>
      <c r="E36" s="197">
        <f>ROUND(E268,-1)</f>
        <v>0</v>
      </c>
      <c r="F36" s="67"/>
      <c r="G36" s="53">
        <f t="shared" si="1"/>
        <v>0</v>
      </c>
      <c r="H36" s="39" t="s">
        <v>288</v>
      </c>
    </row>
    <row r="37" spans="2:8" ht="14.1" customHeight="1" x14ac:dyDescent="0.3">
      <c r="B37" s="473">
        <v>91700</v>
      </c>
      <c r="C37" s="916" t="s">
        <v>46</v>
      </c>
      <c r="D37" s="917"/>
      <c r="E37" s="197">
        <f>ROUND(E278,-1)</f>
        <v>0</v>
      </c>
      <c r="F37" s="67"/>
      <c r="G37" s="53">
        <f t="shared" si="1"/>
        <v>0</v>
      </c>
      <c r="H37" s="39" t="s">
        <v>288</v>
      </c>
    </row>
    <row r="38" spans="2:8" ht="14.1" customHeight="1" x14ac:dyDescent="0.3">
      <c r="B38" s="473">
        <v>91800</v>
      </c>
      <c r="C38" s="916" t="s">
        <v>47</v>
      </c>
      <c r="D38" s="917"/>
      <c r="E38" s="197">
        <f>ROUND(E294,-1)</f>
        <v>0</v>
      </c>
      <c r="F38" s="67"/>
      <c r="G38" s="53">
        <f t="shared" si="1"/>
        <v>0</v>
      </c>
      <c r="H38" s="39" t="s">
        <v>288</v>
      </c>
    </row>
    <row r="39" spans="2:8" ht="14.1" customHeight="1" x14ac:dyDescent="0.3">
      <c r="B39" s="473">
        <v>91900</v>
      </c>
      <c r="C39" s="916" t="s">
        <v>48</v>
      </c>
      <c r="D39" s="917"/>
      <c r="E39" s="197">
        <f>ROUND(E328,-1)</f>
        <v>0</v>
      </c>
      <c r="F39" s="67"/>
      <c r="G39" s="53">
        <f t="shared" si="1"/>
        <v>0</v>
      </c>
      <c r="H39" s="39" t="s">
        <v>288</v>
      </c>
    </row>
    <row r="40" spans="2:8" ht="14.1" customHeight="1" x14ac:dyDescent="0.3">
      <c r="B40" s="473">
        <v>91000</v>
      </c>
      <c r="C40" s="923" t="s">
        <v>49</v>
      </c>
      <c r="D40" s="924"/>
      <c r="E40" s="59">
        <f>SUM(E30:E39)</f>
        <v>0</v>
      </c>
      <c r="F40" s="59">
        <f>SUM(F30:F39)</f>
        <v>0</v>
      </c>
      <c r="G40" s="59">
        <f>SUM(G30:G39)</f>
        <v>0</v>
      </c>
    </row>
    <row r="41" spans="2:8" ht="14.1" customHeight="1" x14ac:dyDescent="0.3">
      <c r="B41" s="929"/>
      <c r="C41" s="929"/>
      <c r="D41" s="929"/>
      <c r="E41" s="929"/>
      <c r="F41" s="929"/>
      <c r="G41" s="929"/>
    </row>
    <row r="42" spans="2:8" ht="14.1" customHeight="1" x14ac:dyDescent="0.3">
      <c r="B42" s="473">
        <v>92000</v>
      </c>
      <c r="C42" s="923" t="s">
        <v>50</v>
      </c>
      <c r="D42" s="924"/>
      <c r="E42" s="822">
        <f>ROUND(E222,-1)</f>
        <v>0</v>
      </c>
      <c r="F42" s="68"/>
      <c r="G42" s="69">
        <f>SUM(E42:F42)</f>
        <v>0</v>
      </c>
      <c r="H42" s="39" t="s">
        <v>288</v>
      </c>
    </row>
    <row r="43" spans="2:8" ht="14.1" customHeight="1" x14ac:dyDescent="0.3">
      <c r="B43" s="778"/>
      <c r="C43" s="779"/>
      <c r="D43" s="779"/>
      <c r="E43" s="780"/>
      <c r="F43" s="780"/>
      <c r="G43" s="780"/>
    </row>
    <row r="44" spans="2:8" ht="14.1" customHeight="1" x14ac:dyDescent="0.3">
      <c r="B44" s="480"/>
      <c r="C44" s="914" t="s">
        <v>51</v>
      </c>
      <c r="D44" s="914"/>
      <c r="E44" s="914"/>
      <c r="F44" s="914"/>
      <c r="G44" s="915"/>
    </row>
    <row r="45" spans="2:8" ht="14.1" customHeight="1" x14ac:dyDescent="0.3">
      <c r="B45" s="473">
        <v>92100</v>
      </c>
      <c r="C45" s="943" t="s">
        <v>52</v>
      </c>
      <c r="D45" s="921"/>
      <c r="E45" s="82">
        <f>ROUND(Payroll!J29,-1)</f>
        <v>0</v>
      </c>
      <c r="F45" s="53">
        <v>0</v>
      </c>
      <c r="G45" s="53">
        <f>SUM(E45:F45)</f>
        <v>0</v>
      </c>
      <c r="H45" s="39" t="s">
        <v>288</v>
      </c>
    </row>
    <row r="46" spans="2:8" ht="14.1" customHeight="1" x14ac:dyDescent="0.3">
      <c r="B46" s="473">
        <v>92300</v>
      </c>
      <c r="C46" s="916" t="s">
        <v>53</v>
      </c>
      <c r="D46" s="917"/>
      <c r="E46" s="197">
        <f>ROUND('Emp. Benefits'!G27,-1)</f>
        <v>0</v>
      </c>
      <c r="F46" s="53">
        <v>0</v>
      </c>
      <c r="G46" s="53">
        <f>SUM(E46:F46)</f>
        <v>0</v>
      </c>
      <c r="H46" s="39" t="s">
        <v>288</v>
      </c>
    </row>
    <row r="47" spans="2:8" ht="14.1" customHeight="1" x14ac:dyDescent="0.3">
      <c r="B47" s="473">
        <v>92200</v>
      </c>
      <c r="C47" s="916" t="s">
        <v>54</v>
      </c>
      <c r="D47" s="917"/>
      <c r="E47" s="197">
        <v>0</v>
      </c>
      <c r="F47" s="67">
        <v>0</v>
      </c>
      <c r="G47" s="53">
        <f>SUM(E47:F47)</f>
        <v>0</v>
      </c>
    </row>
    <row r="48" spans="2:8" ht="14.1" customHeight="1" x14ac:dyDescent="0.3">
      <c r="B48" s="473">
        <v>92400</v>
      </c>
      <c r="C48" s="781" t="s">
        <v>55</v>
      </c>
      <c r="D48" s="782"/>
      <c r="E48" s="53">
        <v>0</v>
      </c>
      <c r="F48" s="67">
        <v>0</v>
      </c>
      <c r="G48" s="53">
        <f>SUM(E48:F48)</f>
        <v>0</v>
      </c>
    </row>
    <row r="49" spans="2:8" ht="14.1" customHeight="1" x14ac:dyDescent="0.3">
      <c r="B49" s="473">
        <v>92500</v>
      </c>
      <c r="C49" s="920" t="s">
        <v>56</v>
      </c>
      <c r="D49" s="921"/>
      <c r="E49" s="59">
        <f>SUM(E45:E48)</f>
        <v>0</v>
      </c>
      <c r="F49" s="59">
        <f>SUM(F45:F48)</f>
        <v>0</v>
      </c>
      <c r="G49" s="59">
        <f>SUM(G45:G48)</f>
        <v>0</v>
      </c>
    </row>
    <row r="50" spans="2:8" ht="14.1" customHeight="1" x14ac:dyDescent="0.3">
      <c r="B50" s="778"/>
      <c r="C50" s="779"/>
      <c r="D50" s="779"/>
      <c r="E50" s="780"/>
      <c r="F50" s="780"/>
      <c r="G50" s="780"/>
    </row>
    <row r="51" spans="2:8" ht="14.1" customHeight="1" x14ac:dyDescent="0.3">
      <c r="B51" s="480"/>
      <c r="C51" s="914" t="s">
        <v>57</v>
      </c>
      <c r="D51" s="914"/>
      <c r="E51" s="914"/>
      <c r="F51" s="914"/>
      <c r="G51" s="915"/>
    </row>
    <row r="52" spans="2:8" ht="14.1" customHeight="1" x14ac:dyDescent="0.3">
      <c r="B52" s="473">
        <v>93100</v>
      </c>
      <c r="C52" s="916" t="s">
        <v>58</v>
      </c>
      <c r="D52" s="917"/>
      <c r="E52" s="197">
        <f t="shared" ref="E52:E57" si="2">ROUND(F333,-1)</f>
        <v>0</v>
      </c>
      <c r="F52" s="53"/>
      <c r="G52" s="53">
        <f t="shared" ref="G52:G57" si="3">SUM(E52:F52)</f>
        <v>0</v>
      </c>
      <c r="H52" s="39" t="s">
        <v>288</v>
      </c>
    </row>
    <row r="53" spans="2:8" ht="14.1" customHeight="1" x14ac:dyDescent="0.3">
      <c r="B53" s="473">
        <v>93200</v>
      </c>
      <c r="C53" s="916" t="s">
        <v>59</v>
      </c>
      <c r="D53" s="917"/>
      <c r="E53" s="197">
        <f t="shared" si="2"/>
        <v>0</v>
      </c>
      <c r="F53" s="53"/>
      <c r="G53" s="53">
        <f t="shared" si="3"/>
        <v>0</v>
      </c>
      <c r="H53" s="39" t="s">
        <v>288</v>
      </c>
    </row>
    <row r="54" spans="2:8" ht="14.1" customHeight="1" x14ac:dyDescent="0.3">
      <c r="B54" s="473">
        <v>93300</v>
      </c>
      <c r="C54" s="916" t="s">
        <v>60</v>
      </c>
      <c r="D54" s="917"/>
      <c r="E54" s="197">
        <f t="shared" si="2"/>
        <v>0</v>
      </c>
      <c r="F54" s="53"/>
      <c r="G54" s="53">
        <f t="shared" si="3"/>
        <v>0</v>
      </c>
      <c r="H54" s="39" t="s">
        <v>288</v>
      </c>
    </row>
    <row r="55" spans="2:8" ht="14.1" customHeight="1" x14ac:dyDescent="0.3">
      <c r="B55" s="473">
        <v>93400</v>
      </c>
      <c r="C55" s="916" t="s">
        <v>61</v>
      </c>
      <c r="D55" s="917"/>
      <c r="E55" s="197">
        <f t="shared" si="2"/>
        <v>0</v>
      </c>
      <c r="F55" s="53"/>
      <c r="G55" s="53">
        <f t="shared" si="3"/>
        <v>0</v>
      </c>
      <c r="H55" s="39" t="s">
        <v>288</v>
      </c>
    </row>
    <row r="56" spans="2:8" ht="14.1" customHeight="1" x14ac:dyDescent="0.3">
      <c r="B56" s="473">
        <v>93600</v>
      </c>
      <c r="C56" s="916" t="s">
        <v>62</v>
      </c>
      <c r="D56" s="917"/>
      <c r="E56" s="197">
        <f t="shared" si="2"/>
        <v>0</v>
      </c>
      <c r="F56" s="53"/>
      <c r="G56" s="53">
        <f t="shared" si="3"/>
        <v>0</v>
      </c>
      <c r="H56" s="39" t="s">
        <v>288</v>
      </c>
    </row>
    <row r="57" spans="2:8" ht="14.1" customHeight="1" x14ac:dyDescent="0.3">
      <c r="B57" s="473">
        <v>93800</v>
      </c>
      <c r="C57" s="943" t="s">
        <v>63</v>
      </c>
      <c r="D57" s="921"/>
      <c r="E57" s="197">
        <f t="shared" si="2"/>
        <v>0</v>
      </c>
      <c r="F57" s="53"/>
      <c r="G57" s="53">
        <f t="shared" si="3"/>
        <v>0</v>
      </c>
      <c r="H57" s="39" t="s">
        <v>288</v>
      </c>
    </row>
    <row r="58" spans="2:8" ht="14.1" customHeight="1" x14ac:dyDescent="0.3">
      <c r="B58" s="473">
        <v>93000</v>
      </c>
      <c r="C58" s="923" t="s">
        <v>64</v>
      </c>
      <c r="D58" s="924"/>
      <c r="E58" s="59">
        <f>SUM(E52:E57)</f>
        <v>0</v>
      </c>
      <c r="F58" s="59">
        <f>SUM(F52:F57)</f>
        <v>0</v>
      </c>
      <c r="G58" s="59">
        <f>SUM(G52:G57)</f>
        <v>0</v>
      </c>
    </row>
    <row r="59" spans="2:8" ht="14.1" customHeight="1" x14ac:dyDescent="0.3">
      <c r="B59" s="947"/>
      <c r="C59" s="947"/>
      <c r="D59" s="947"/>
      <c r="E59" s="947"/>
      <c r="F59" s="947"/>
      <c r="G59" s="947"/>
    </row>
    <row r="60" spans="2:8" ht="14.1" customHeight="1" x14ac:dyDescent="0.3">
      <c r="B60" s="78"/>
      <c r="C60" s="914" t="s">
        <v>65</v>
      </c>
      <c r="D60" s="914"/>
      <c r="E60" s="914"/>
      <c r="F60" s="914"/>
      <c r="G60" s="915"/>
    </row>
    <row r="61" spans="2:8" ht="14.1" customHeight="1" x14ac:dyDescent="0.3">
      <c r="B61" s="473">
        <v>94100</v>
      </c>
      <c r="C61" s="916" t="s">
        <v>66</v>
      </c>
      <c r="D61" s="917"/>
      <c r="E61" s="197">
        <f>ROUND(Payroll!J50,-1)</f>
        <v>0</v>
      </c>
      <c r="F61" s="53">
        <v>0</v>
      </c>
      <c r="G61" s="53">
        <f>SUM(E61:F61)</f>
        <v>0</v>
      </c>
      <c r="H61" s="39" t="s">
        <v>288</v>
      </c>
    </row>
    <row r="62" spans="2:8" ht="14.1" customHeight="1" x14ac:dyDescent="0.3">
      <c r="B62" s="473">
        <v>94500</v>
      </c>
      <c r="C62" s="916" t="s">
        <v>67</v>
      </c>
      <c r="D62" s="917"/>
      <c r="E62" s="197">
        <f>ROUND('Emp. Benefits'!G38,-1)</f>
        <v>0</v>
      </c>
      <c r="F62" s="53">
        <v>0</v>
      </c>
      <c r="G62" s="53">
        <f>SUM(E62:F62)</f>
        <v>0</v>
      </c>
      <c r="H62" s="39" t="s">
        <v>288</v>
      </c>
    </row>
    <row r="63" spans="2:8" ht="14.1" customHeight="1" x14ac:dyDescent="0.3">
      <c r="B63" s="473">
        <v>94200</v>
      </c>
      <c r="C63" s="916" t="s">
        <v>68</v>
      </c>
      <c r="D63" s="917"/>
      <c r="E63" s="197">
        <f>ROUND(E351,-1)</f>
        <v>0</v>
      </c>
      <c r="F63" s="67">
        <v>0</v>
      </c>
      <c r="G63" s="53">
        <f>SUM(E63:F63)</f>
        <v>0</v>
      </c>
      <c r="H63" s="39" t="s">
        <v>288</v>
      </c>
    </row>
    <row r="64" spans="2:8" ht="14.1" customHeight="1" x14ac:dyDescent="0.3">
      <c r="B64" s="473"/>
      <c r="C64" s="916" t="s">
        <v>69</v>
      </c>
      <c r="D64" s="917"/>
      <c r="E64" s="70"/>
      <c r="F64" s="70"/>
      <c r="G64" s="71"/>
    </row>
    <row r="65" spans="2:8" ht="14.1" customHeight="1" x14ac:dyDescent="0.3">
      <c r="B65" s="473" t="s">
        <v>70</v>
      </c>
      <c r="C65" s="916" t="s">
        <v>71</v>
      </c>
      <c r="D65" s="917"/>
      <c r="E65" s="197">
        <f>ROUND(E363,-1)</f>
        <v>0</v>
      </c>
      <c r="F65" s="67"/>
      <c r="G65" s="53">
        <f t="shared" ref="G65:G75" si="4">SUM(E65:F65)</f>
        <v>0</v>
      </c>
      <c r="H65" s="39" t="s">
        <v>288</v>
      </c>
    </row>
    <row r="66" spans="2:8" ht="14.1" customHeight="1" x14ac:dyDescent="0.3">
      <c r="B66" s="473" t="s">
        <v>72</v>
      </c>
      <c r="C66" s="916" t="s">
        <v>73</v>
      </c>
      <c r="D66" s="917"/>
      <c r="E66" s="197">
        <f>ROUND(E376,-1)</f>
        <v>0</v>
      </c>
      <c r="F66" s="67"/>
      <c r="G66" s="53">
        <f t="shared" si="4"/>
        <v>0</v>
      </c>
      <c r="H66" s="39" t="s">
        <v>288</v>
      </c>
    </row>
    <row r="67" spans="2:8" ht="14.1" customHeight="1" x14ac:dyDescent="0.3">
      <c r="B67" s="473" t="s">
        <v>74</v>
      </c>
      <c r="C67" s="916" t="s">
        <v>75</v>
      </c>
      <c r="D67" s="917"/>
      <c r="E67" s="197">
        <f>ROUND(E385,-1)</f>
        <v>0</v>
      </c>
      <c r="F67" s="67"/>
      <c r="G67" s="53">
        <f t="shared" si="4"/>
        <v>0</v>
      </c>
      <c r="H67" s="39" t="s">
        <v>288</v>
      </c>
    </row>
    <row r="68" spans="2:8" ht="14.1" customHeight="1" x14ac:dyDescent="0.3">
      <c r="B68" s="473" t="s">
        <v>76</v>
      </c>
      <c r="C68" s="916" t="s">
        <v>77</v>
      </c>
      <c r="D68" s="917"/>
      <c r="E68" s="197">
        <f>ROUND(E395,-1)</f>
        <v>0</v>
      </c>
      <c r="F68" s="67"/>
      <c r="G68" s="53">
        <f t="shared" si="4"/>
        <v>0</v>
      </c>
      <c r="H68" s="39" t="s">
        <v>288</v>
      </c>
    </row>
    <row r="69" spans="2:8" ht="14.1" customHeight="1" x14ac:dyDescent="0.3">
      <c r="B69" s="473" t="s">
        <v>78</v>
      </c>
      <c r="C69" s="916" t="s">
        <v>79</v>
      </c>
      <c r="D69" s="917"/>
      <c r="E69" s="197">
        <f>ROUND(E409,-1)</f>
        <v>0</v>
      </c>
      <c r="F69" s="67"/>
      <c r="G69" s="53">
        <f t="shared" si="4"/>
        <v>0</v>
      </c>
      <c r="H69" s="39" t="s">
        <v>288</v>
      </c>
    </row>
    <row r="70" spans="2:8" ht="14.1" customHeight="1" x14ac:dyDescent="0.3">
      <c r="B70" s="473" t="s">
        <v>80</v>
      </c>
      <c r="C70" s="916" t="s">
        <v>81</v>
      </c>
      <c r="D70" s="917"/>
      <c r="E70" s="197">
        <f>ROUND(E425,-1)</f>
        <v>0</v>
      </c>
      <c r="F70" s="67"/>
      <c r="G70" s="53">
        <f t="shared" si="4"/>
        <v>0</v>
      </c>
      <c r="H70" s="39" t="s">
        <v>288</v>
      </c>
    </row>
    <row r="71" spans="2:8" ht="14.1" customHeight="1" x14ac:dyDescent="0.3">
      <c r="B71" s="473" t="s">
        <v>82</v>
      </c>
      <c r="C71" s="916" t="s">
        <v>83</v>
      </c>
      <c r="D71" s="917"/>
      <c r="E71" s="197">
        <f>ROUND(E435,-1)</f>
        <v>0</v>
      </c>
      <c r="F71" s="67"/>
      <c r="G71" s="53">
        <f t="shared" si="4"/>
        <v>0</v>
      </c>
      <c r="H71" s="39" t="s">
        <v>288</v>
      </c>
    </row>
    <row r="72" spans="2:8" ht="14.1" customHeight="1" x14ac:dyDescent="0.3">
      <c r="B72" s="473" t="s">
        <v>84</v>
      </c>
      <c r="C72" s="916" t="s">
        <v>85</v>
      </c>
      <c r="D72" s="917"/>
      <c r="E72" s="197">
        <f>ROUND(E445,-1)</f>
        <v>0</v>
      </c>
      <c r="F72" s="67"/>
      <c r="G72" s="53">
        <f t="shared" si="4"/>
        <v>0</v>
      </c>
      <c r="H72" s="39" t="s">
        <v>288</v>
      </c>
    </row>
    <row r="73" spans="2:8" ht="14.1" customHeight="1" x14ac:dyDescent="0.3">
      <c r="B73" s="473" t="s">
        <v>86</v>
      </c>
      <c r="C73" s="916" t="s">
        <v>87</v>
      </c>
      <c r="D73" s="917"/>
      <c r="E73" s="197">
        <f>ROUND(E460,-1)</f>
        <v>0</v>
      </c>
      <c r="F73" s="67"/>
      <c r="G73" s="53">
        <f t="shared" si="4"/>
        <v>0</v>
      </c>
      <c r="H73" s="39" t="s">
        <v>288</v>
      </c>
    </row>
    <row r="74" spans="2:8" ht="14.1" customHeight="1" x14ac:dyDescent="0.3">
      <c r="B74" s="473" t="s">
        <v>88</v>
      </c>
      <c r="C74" s="916" t="s">
        <v>89</v>
      </c>
      <c r="D74" s="917"/>
      <c r="E74" s="197">
        <f>ROUND(E469,-1)</f>
        <v>0</v>
      </c>
      <c r="F74" s="67"/>
      <c r="G74" s="53">
        <f t="shared" si="4"/>
        <v>0</v>
      </c>
      <c r="H74" s="39" t="s">
        <v>288</v>
      </c>
    </row>
    <row r="75" spans="2:8" ht="14.1" customHeight="1" x14ac:dyDescent="0.3">
      <c r="B75" s="473" t="s">
        <v>90</v>
      </c>
      <c r="C75" s="916" t="s">
        <v>371</v>
      </c>
      <c r="D75" s="917"/>
      <c r="E75" s="197">
        <v>0</v>
      </c>
      <c r="F75" s="67"/>
      <c r="G75" s="53">
        <f t="shared" si="4"/>
        <v>0</v>
      </c>
    </row>
    <row r="76" spans="2:8" ht="14.1" customHeight="1" x14ac:dyDescent="0.3">
      <c r="B76" s="473" t="s">
        <v>91</v>
      </c>
      <c r="C76" s="916" t="s">
        <v>92</v>
      </c>
      <c r="D76" s="917"/>
      <c r="E76" s="53">
        <v>0</v>
      </c>
      <c r="F76" s="67"/>
      <c r="G76" s="53">
        <f>SUM(E76:F76)</f>
        <v>0</v>
      </c>
    </row>
    <row r="77" spans="2:8" ht="14.1" customHeight="1" x14ac:dyDescent="0.3">
      <c r="B77" s="473">
        <v>94000</v>
      </c>
      <c r="C77" s="923" t="s">
        <v>93</v>
      </c>
      <c r="D77" s="924"/>
      <c r="E77" s="59">
        <f>SUM(E61:E76)</f>
        <v>0</v>
      </c>
      <c r="F77" s="59">
        <f>SUM(F61:F76)</f>
        <v>0</v>
      </c>
      <c r="G77" s="59">
        <f>SUM(G61:G76)</f>
        <v>0</v>
      </c>
    </row>
    <row r="78" spans="2:8" ht="14.1" customHeight="1" x14ac:dyDescent="0.3">
      <c r="B78" s="929"/>
      <c r="C78" s="929"/>
      <c r="D78" s="929"/>
      <c r="E78" s="929"/>
      <c r="F78" s="929"/>
      <c r="G78" s="929"/>
    </row>
    <row r="79" spans="2:8" ht="14.1" customHeight="1" x14ac:dyDescent="0.3">
      <c r="B79" s="78"/>
      <c r="C79" s="914" t="s">
        <v>94</v>
      </c>
      <c r="D79" s="914"/>
      <c r="E79" s="914"/>
      <c r="F79" s="914"/>
      <c r="G79" s="915"/>
    </row>
    <row r="80" spans="2:8" ht="14.1" customHeight="1" x14ac:dyDescent="0.3">
      <c r="B80" s="473">
        <v>95100</v>
      </c>
      <c r="C80" s="916" t="s">
        <v>95</v>
      </c>
      <c r="D80" s="917"/>
      <c r="E80" s="197">
        <f>ROUND(Payroll!J62,-1)</f>
        <v>0</v>
      </c>
      <c r="F80" s="56">
        <v>0</v>
      </c>
      <c r="G80" s="53">
        <f>SUM(E80:F80)</f>
        <v>0</v>
      </c>
      <c r="H80" s="39" t="s">
        <v>288</v>
      </c>
    </row>
    <row r="81" spans="2:8" ht="14.1" customHeight="1" x14ac:dyDescent="0.3">
      <c r="B81" s="473">
        <v>95500</v>
      </c>
      <c r="C81" s="916" t="s">
        <v>96</v>
      </c>
      <c r="D81" s="917"/>
      <c r="E81" s="783">
        <f>ROUND('Emp. Benefits'!G49,-1)</f>
        <v>0</v>
      </c>
      <c r="F81" s="56">
        <v>0</v>
      </c>
      <c r="G81" s="53">
        <f>SUM(E81:F81)</f>
        <v>0</v>
      </c>
      <c r="H81" s="39" t="s">
        <v>288</v>
      </c>
    </row>
    <row r="82" spans="2:8" ht="14.1" customHeight="1" x14ac:dyDescent="0.3">
      <c r="B82" s="473">
        <v>95200</v>
      </c>
      <c r="C82" s="916" t="s">
        <v>97</v>
      </c>
      <c r="D82" s="917"/>
      <c r="E82" s="197">
        <f>ROUND(E481,-1)</f>
        <v>0</v>
      </c>
      <c r="F82" s="67"/>
      <c r="G82" s="53">
        <f>SUM(E82:F82)</f>
        <v>0</v>
      </c>
      <c r="H82" s="39" t="s">
        <v>288</v>
      </c>
    </row>
    <row r="83" spans="2:8" ht="14.1" customHeight="1" x14ac:dyDescent="0.3">
      <c r="B83" s="473">
        <v>95300</v>
      </c>
      <c r="C83" s="916" t="s">
        <v>98</v>
      </c>
      <c r="D83" s="917"/>
      <c r="E83" s="197">
        <f>ROUND(E491,-1)</f>
        <v>0</v>
      </c>
      <c r="F83" s="67"/>
      <c r="G83" s="53">
        <f>SUM(E83:F83)</f>
        <v>0</v>
      </c>
      <c r="H83" s="39" t="s">
        <v>288</v>
      </c>
    </row>
    <row r="84" spans="2:8" ht="14.1" customHeight="1" x14ac:dyDescent="0.3">
      <c r="B84" s="473">
        <v>95000</v>
      </c>
      <c r="C84" s="920" t="s">
        <v>99</v>
      </c>
      <c r="D84" s="921"/>
      <c r="E84" s="59">
        <f>SUM(E80:E83)</f>
        <v>0</v>
      </c>
      <c r="F84" s="59">
        <f>SUM(F80:F83)</f>
        <v>0</v>
      </c>
      <c r="G84" s="59">
        <f>SUM(G80:G83)</f>
        <v>0</v>
      </c>
    </row>
    <row r="85" spans="2:8" ht="14.1" customHeight="1" x14ac:dyDescent="0.3">
      <c r="B85" s="946"/>
      <c r="C85" s="946"/>
      <c r="D85" s="946"/>
      <c r="E85" s="946"/>
      <c r="F85" s="946"/>
      <c r="G85" s="946"/>
    </row>
    <row r="86" spans="2:8" ht="14.1" customHeight="1" x14ac:dyDescent="0.3">
      <c r="B86" s="78"/>
      <c r="C86" s="914" t="s">
        <v>100</v>
      </c>
      <c r="D86" s="914"/>
      <c r="E86" s="914"/>
      <c r="F86" s="914"/>
      <c r="G86" s="915"/>
    </row>
    <row r="87" spans="2:8" ht="14.1" customHeight="1" x14ac:dyDescent="0.3">
      <c r="B87" s="76">
        <v>96110</v>
      </c>
      <c r="C87" s="944" t="s">
        <v>101</v>
      </c>
      <c r="D87" s="945"/>
      <c r="E87" s="82">
        <f>ROUND(D500,-1)</f>
        <v>0</v>
      </c>
      <c r="F87" s="58"/>
      <c r="G87" s="52">
        <f>SUM(E87:F87)</f>
        <v>0</v>
      </c>
      <c r="H87" s="39" t="s">
        <v>288</v>
      </c>
    </row>
    <row r="88" spans="2:8" ht="14.1" customHeight="1" x14ac:dyDescent="0.3">
      <c r="B88" s="78">
        <v>96120</v>
      </c>
      <c r="C88" s="916" t="s">
        <v>102</v>
      </c>
      <c r="D88" s="917"/>
      <c r="E88" s="783">
        <f>ROUND(E500,-1)</f>
        <v>0</v>
      </c>
      <c r="F88" s="67"/>
      <c r="G88" s="53">
        <f>SUM(E88:F88)</f>
        <v>0</v>
      </c>
      <c r="H88" s="39" t="s">
        <v>288</v>
      </c>
    </row>
    <row r="89" spans="2:8" ht="14.1" customHeight="1" x14ac:dyDescent="0.3">
      <c r="B89" s="78">
        <v>96130</v>
      </c>
      <c r="C89" s="916" t="s">
        <v>103</v>
      </c>
      <c r="D89" s="917"/>
      <c r="E89" s="783">
        <f>ROUND(F500,-1)</f>
        <v>0</v>
      </c>
      <c r="F89" s="67"/>
      <c r="G89" s="53">
        <f>SUM(E89:F89)</f>
        <v>0</v>
      </c>
      <c r="H89" s="39" t="s">
        <v>288</v>
      </c>
    </row>
    <row r="90" spans="2:8" ht="14.1" customHeight="1" x14ac:dyDescent="0.3">
      <c r="B90" s="78">
        <v>96140</v>
      </c>
      <c r="C90" s="916" t="s">
        <v>104</v>
      </c>
      <c r="D90" s="917"/>
      <c r="E90" s="783">
        <f>ROUND(G500,-1)</f>
        <v>0</v>
      </c>
      <c r="F90" s="67"/>
      <c r="G90" s="53">
        <f>SUM(E90:F90)</f>
        <v>0</v>
      </c>
      <c r="H90" s="39" t="s">
        <v>288</v>
      </c>
    </row>
    <row r="91" spans="2:8" ht="14.1" customHeight="1" x14ac:dyDescent="0.3">
      <c r="B91" s="78">
        <v>96100</v>
      </c>
      <c r="C91" s="920" t="s">
        <v>105</v>
      </c>
      <c r="D91" s="921"/>
      <c r="E91" s="69">
        <f>SUM(E87:E90)</f>
        <v>0</v>
      </c>
      <c r="F91" s="69">
        <f>SUM(F87:F90)</f>
        <v>0</v>
      </c>
      <c r="G91" s="69">
        <f>SUM(G87:G90)</f>
        <v>0</v>
      </c>
    </row>
    <row r="92" spans="2:8" ht="14.1" customHeight="1" x14ac:dyDescent="0.3">
      <c r="B92" s="922"/>
      <c r="C92" s="922"/>
      <c r="D92" s="922"/>
      <c r="E92" s="922"/>
      <c r="F92" s="922"/>
      <c r="G92" s="922"/>
    </row>
    <row r="93" spans="2:8" ht="14.1" customHeight="1" x14ac:dyDescent="0.3">
      <c r="B93" s="476"/>
      <c r="C93" s="941" t="s">
        <v>106</v>
      </c>
      <c r="D93" s="941"/>
      <c r="E93" s="941"/>
      <c r="F93" s="941"/>
      <c r="G93" s="942"/>
    </row>
    <row r="94" spans="2:8" ht="14.1" customHeight="1" x14ac:dyDescent="0.3">
      <c r="B94" s="473">
        <v>96200</v>
      </c>
      <c r="C94" s="943" t="s">
        <v>107</v>
      </c>
      <c r="D94" s="921"/>
      <c r="E94" s="53">
        <v>0</v>
      </c>
      <c r="F94" s="67"/>
      <c r="G94" s="53">
        <f>SUM(E94:F94)</f>
        <v>0</v>
      </c>
    </row>
    <row r="95" spans="2:8" ht="14.1" customHeight="1" x14ac:dyDescent="0.3">
      <c r="B95" s="473">
        <v>96210</v>
      </c>
      <c r="C95" s="916" t="s">
        <v>108</v>
      </c>
      <c r="D95" s="917"/>
      <c r="E95" s="820">
        <v>0</v>
      </c>
      <c r="F95" s="784"/>
      <c r="G95" s="53">
        <f>SUM(E95:F95)</f>
        <v>0</v>
      </c>
    </row>
    <row r="96" spans="2:8" ht="14.1" customHeight="1" x14ac:dyDescent="0.3">
      <c r="B96" s="473">
        <v>96300</v>
      </c>
      <c r="C96" s="943" t="s">
        <v>109</v>
      </c>
      <c r="D96" s="921"/>
      <c r="E96" s="820">
        <f>ROUND(E514,-1)</f>
        <v>0</v>
      </c>
      <c r="F96" s="53"/>
      <c r="G96" s="56">
        <f>SUM(E96:F96)</f>
        <v>0</v>
      </c>
      <c r="H96" s="39" t="s">
        <v>288</v>
      </c>
    </row>
    <row r="97" spans="2:8" ht="14.1" customHeight="1" x14ac:dyDescent="0.3">
      <c r="B97" s="473">
        <v>96400</v>
      </c>
      <c r="C97" s="916" t="s">
        <v>110</v>
      </c>
      <c r="D97" s="917"/>
      <c r="E97" s="820">
        <f>ROUND(E522,-1)</f>
        <v>0</v>
      </c>
      <c r="F97" s="53"/>
      <c r="G97" s="56">
        <f>SUM(E97:F97)</f>
        <v>0</v>
      </c>
      <c r="H97" s="39" t="s">
        <v>288</v>
      </c>
    </row>
    <row r="98" spans="2:8" ht="14.1" customHeight="1" x14ac:dyDescent="0.3">
      <c r="B98" s="473">
        <v>96800</v>
      </c>
      <c r="C98" s="916" t="s">
        <v>111</v>
      </c>
      <c r="D98" s="917"/>
      <c r="E98" s="481">
        <v>0</v>
      </c>
      <c r="F98" s="785"/>
      <c r="G98" s="56">
        <f>SUM(E98:F98)</f>
        <v>0</v>
      </c>
    </row>
    <row r="99" spans="2:8" ht="14.1" customHeight="1" x14ac:dyDescent="0.3">
      <c r="B99" s="482">
        <v>96000</v>
      </c>
      <c r="C99" s="927" t="s">
        <v>112</v>
      </c>
      <c r="D99" s="928"/>
      <c r="E99" s="72">
        <f>SUM(E94:E98)</f>
        <v>0</v>
      </c>
      <c r="F99" s="72">
        <f>SUM(F94:F98)</f>
        <v>0</v>
      </c>
      <c r="G99" s="72">
        <f>SUM(G94:G98)</f>
        <v>0</v>
      </c>
    </row>
    <row r="100" spans="2:8" ht="14.1" customHeight="1" x14ac:dyDescent="0.3">
      <c r="B100" s="155"/>
      <c r="C100" s="929"/>
      <c r="D100" s="929"/>
      <c r="E100" s="73"/>
      <c r="F100" s="73"/>
      <c r="G100" s="73"/>
    </row>
    <row r="101" spans="2:8" ht="14.1" customHeight="1" x14ac:dyDescent="0.3">
      <c r="B101" s="74">
        <v>96900</v>
      </c>
      <c r="C101" s="930" t="s">
        <v>113</v>
      </c>
      <c r="D101" s="931"/>
      <c r="E101" s="75">
        <f>E40+E77+E58+E84+E49+E99+E91+E42</f>
        <v>0</v>
      </c>
      <c r="F101" s="75">
        <f>F40+F77+F58+F84+F49+F99+F91+F42</f>
        <v>0</v>
      </c>
      <c r="G101" s="75">
        <f>G40+G77+G58+G84+G49+G99+G91+G42</f>
        <v>0</v>
      </c>
    </row>
    <row r="102" spans="2:8" ht="14.1" customHeight="1" x14ac:dyDescent="0.3">
      <c r="B102" s="155"/>
      <c r="C102" s="929"/>
      <c r="D102" s="929"/>
      <c r="E102" s="73"/>
      <c r="F102" s="73"/>
      <c r="G102" s="73"/>
    </row>
    <row r="103" spans="2:8" ht="14.1" customHeight="1" x14ac:dyDescent="0.3">
      <c r="B103" s="76">
        <v>97000</v>
      </c>
      <c r="C103" s="939" t="s">
        <v>114</v>
      </c>
      <c r="D103" s="940"/>
      <c r="E103" s="77">
        <f>E26-E101</f>
        <v>0</v>
      </c>
      <c r="F103" s="77">
        <f>F26-F101</f>
        <v>0</v>
      </c>
      <c r="G103" s="77">
        <f>G26-G101</f>
        <v>0</v>
      </c>
    </row>
    <row r="104" spans="2:8" ht="14.1" customHeight="1" x14ac:dyDescent="0.3">
      <c r="B104" s="929"/>
      <c r="C104" s="929"/>
      <c r="D104" s="929"/>
      <c r="E104" s="929"/>
      <c r="F104" s="929"/>
      <c r="G104" s="929"/>
    </row>
    <row r="105" spans="2:8" ht="14.1" customHeight="1" x14ac:dyDescent="0.3">
      <c r="B105" s="78"/>
      <c r="C105" s="914" t="s">
        <v>115</v>
      </c>
      <c r="D105" s="914"/>
      <c r="E105" s="914"/>
      <c r="F105" s="914"/>
      <c r="G105" s="915"/>
    </row>
    <row r="106" spans="2:8" ht="14.1" customHeight="1" x14ac:dyDescent="0.3">
      <c r="B106" s="473">
        <v>10010</v>
      </c>
      <c r="C106" s="916" t="s">
        <v>116</v>
      </c>
      <c r="D106" s="917"/>
      <c r="E106" s="823">
        <f>ROUND(E191,-1)</f>
        <v>0</v>
      </c>
      <c r="F106" s="79"/>
      <c r="G106" s="56">
        <f>SUM(E106:F106)</f>
        <v>0</v>
      </c>
      <c r="H106" s="39" t="s">
        <v>288</v>
      </c>
    </row>
    <row r="107" spans="2:8" ht="14.1" customHeight="1" x14ac:dyDescent="0.3">
      <c r="B107" s="473">
        <v>10020</v>
      </c>
      <c r="C107" s="916" t="s">
        <v>117</v>
      </c>
      <c r="D107" s="917"/>
      <c r="E107" s="824"/>
      <c r="F107" s="197">
        <f>ROUND(E106*(-1),-1)</f>
        <v>0</v>
      </c>
      <c r="G107" s="56">
        <f t="shared" ref="G107:G112" si="5">SUM(E107:F107)</f>
        <v>0</v>
      </c>
      <c r="H107" s="39" t="s">
        <v>288</v>
      </c>
    </row>
    <row r="108" spans="2:8" ht="14.1" customHeight="1" x14ac:dyDescent="0.3">
      <c r="B108" s="473">
        <v>70610</v>
      </c>
      <c r="C108" s="916" t="s">
        <v>118</v>
      </c>
      <c r="D108" s="917"/>
      <c r="E108" s="68"/>
      <c r="F108" s="80"/>
      <c r="G108" s="56">
        <f t="shared" si="5"/>
        <v>0</v>
      </c>
    </row>
    <row r="109" spans="2:8" ht="14.1" customHeight="1" x14ac:dyDescent="0.3">
      <c r="B109" s="473" t="s">
        <v>119</v>
      </c>
      <c r="C109" s="916" t="s">
        <v>120</v>
      </c>
      <c r="D109" s="917"/>
      <c r="E109" s="82">
        <v>0</v>
      </c>
      <c r="F109" s="81"/>
      <c r="G109" s="53">
        <f t="shared" si="5"/>
        <v>0</v>
      </c>
    </row>
    <row r="110" spans="2:8" ht="14.1" customHeight="1" x14ac:dyDescent="0.3">
      <c r="B110" s="473">
        <v>97100</v>
      </c>
      <c r="C110" s="916" t="s">
        <v>121</v>
      </c>
      <c r="D110" s="917"/>
      <c r="E110" s="82">
        <f>ROUND(E531,-1)*-1</f>
        <v>0</v>
      </c>
      <c r="F110" s="79">
        <v>0</v>
      </c>
      <c r="G110" s="53">
        <f t="shared" si="5"/>
        <v>0</v>
      </c>
      <c r="H110" s="39" t="s">
        <v>288</v>
      </c>
    </row>
    <row r="111" spans="2:8" ht="14.1" customHeight="1" x14ac:dyDescent="0.3">
      <c r="B111" s="474"/>
      <c r="C111" s="916" t="s">
        <v>122</v>
      </c>
      <c r="D111" s="917"/>
      <c r="E111" s="82">
        <f>ROUND(E540,-1)*-1</f>
        <v>0</v>
      </c>
      <c r="F111" s="57"/>
      <c r="G111" s="53">
        <f t="shared" si="5"/>
        <v>0</v>
      </c>
      <c r="H111" s="39" t="s">
        <v>288</v>
      </c>
    </row>
    <row r="112" spans="2:8" ht="14.1" customHeight="1" x14ac:dyDescent="0.3">
      <c r="B112" s="474"/>
      <c r="C112" s="916" t="s">
        <v>621</v>
      </c>
      <c r="D112" s="917"/>
      <c r="E112" s="53">
        <v>0</v>
      </c>
      <c r="F112" s="67"/>
      <c r="G112" s="53">
        <f t="shared" si="5"/>
        <v>0</v>
      </c>
    </row>
    <row r="113" spans="2:8" ht="14.1" customHeight="1" x14ac:dyDescent="0.3">
      <c r="B113" s="474"/>
      <c r="C113" s="920" t="s">
        <v>123</v>
      </c>
      <c r="D113" s="921"/>
      <c r="E113" s="69">
        <f>SUM(E106:E112)</f>
        <v>0</v>
      </c>
      <c r="F113" s="69">
        <f>SUM(F106:F112)</f>
        <v>0</v>
      </c>
      <c r="G113" s="59">
        <f>SUM(G106:G112)</f>
        <v>0</v>
      </c>
    </row>
    <row r="114" spans="2:8" ht="14.1" customHeight="1" x14ac:dyDescent="0.3">
      <c r="B114" s="922"/>
      <c r="C114" s="922"/>
      <c r="D114" s="922"/>
      <c r="E114" s="922"/>
      <c r="F114" s="922"/>
      <c r="G114" s="922"/>
    </row>
    <row r="115" spans="2:8" ht="14.1" customHeight="1" x14ac:dyDescent="0.3">
      <c r="B115" s="78">
        <v>10000</v>
      </c>
      <c r="C115" s="923" t="s">
        <v>180</v>
      </c>
      <c r="D115" s="924"/>
      <c r="E115" s="83">
        <f>E113+E103</f>
        <v>0</v>
      </c>
      <c r="F115" s="84">
        <f>F113+F103</f>
        <v>0</v>
      </c>
      <c r="G115" s="84">
        <f>G113+G103</f>
        <v>0</v>
      </c>
    </row>
    <row r="116" spans="2:8" s="827" customFormat="1" ht="142.19999999999999" customHeight="1" x14ac:dyDescent="0.3">
      <c r="B116" s="786"/>
      <c r="C116" s="786"/>
      <c r="D116" s="786"/>
      <c r="E116" s="786"/>
      <c r="F116" s="786"/>
      <c r="G116" s="786"/>
    </row>
    <row r="117" spans="2:8" ht="21" x14ac:dyDescent="0.3">
      <c r="B117" s="900" t="s">
        <v>400</v>
      </c>
      <c r="C117" s="901"/>
      <c r="D117" s="901"/>
      <c r="E117" s="901"/>
      <c r="F117" s="901"/>
      <c r="G117" s="902"/>
    </row>
    <row r="118" spans="2:8" x14ac:dyDescent="0.3">
      <c r="B118" s="885"/>
      <c r="C118" s="885"/>
      <c r="D118" s="885"/>
      <c r="E118" s="885"/>
      <c r="F118" s="885"/>
      <c r="G118" s="885"/>
    </row>
    <row r="119" spans="2:8" x14ac:dyDescent="0.3">
      <c r="B119" s="877" t="s">
        <v>216</v>
      </c>
      <c r="C119" s="878"/>
      <c r="D119" s="878"/>
      <c r="E119" s="878"/>
      <c r="F119" s="882" t="s">
        <v>394</v>
      </c>
      <c r="G119" s="883"/>
    </row>
    <row r="120" spans="2:8" x14ac:dyDescent="0.3">
      <c r="B120" s="485" t="s">
        <v>255</v>
      </c>
      <c r="C120" s="486"/>
      <c r="D120" s="486"/>
      <c r="E120" s="107">
        <v>0</v>
      </c>
      <c r="F120" s="892"/>
      <c r="G120" s="893"/>
    </row>
    <row r="121" spans="2:8" x14ac:dyDescent="0.3">
      <c r="B121" s="485"/>
      <c r="C121" s="486"/>
      <c r="D121" s="486"/>
      <c r="E121" s="487"/>
      <c r="F121" s="894"/>
      <c r="G121" s="895"/>
    </row>
    <row r="122" spans="2:8" x14ac:dyDescent="0.3">
      <c r="B122" s="485" t="s">
        <v>256</v>
      </c>
      <c r="C122" s="486"/>
      <c r="D122" s="488">
        <f>(D8*12)*D10</f>
        <v>0</v>
      </c>
      <c r="E122" s="494">
        <f>D122*E120</f>
        <v>0</v>
      </c>
      <c r="F122" s="894"/>
      <c r="G122" s="895"/>
    </row>
    <row r="123" spans="2:8" x14ac:dyDescent="0.3">
      <c r="B123" s="485"/>
      <c r="C123" s="486"/>
      <c r="D123" s="486"/>
      <c r="E123" s="487"/>
      <c r="F123" s="894"/>
      <c r="G123" s="895"/>
    </row>
    <row r="124" spans="2:8" x14ac:dyDescent="0.3">
      <c r="B124" s="489" t="s">
        <v>257</v>
      </c>
      <c r="C124" s="106"/>
      <c r="D124" s="486"/>
      <c r="E124" s="107">
        <v>0</v>
      </c>
      <c r="F124" s="894"/>
      <c r="G124" s="895"/>
    </row>
    <row r="125" spans="2:8" x14ac:dyDescent="0.3">
      <c r="B125" s="485"/>
      <c r="C125" s="486"/>
      <c r="D125" s="486"/>
      <c r="E125" s="487"/>
      <c r="F125" s="894"/>
      <c r="G125" s="895"/>
    </row>
    <row r="126" spans="2:8" ht="16.2" x14ac:dyDescent="0.3">
      <c r="B126" s="490" t="s">
        <v>395</v>
      </c>
      <c r="C126" s="491"/>
      <c r="D126" s="491"/>
      <c r="E126" s="492">
        <f>E124+E122</f>
        <v>0</v>
      </c>
      <c r="F126" s="912"/>
      <c r="G126" s="913"/>
      <c r="H126" s="39" t="s">
        <v>413</v>
      </c>
    </row>
    <row r="127" spans="2:8" x14ac:dyDescent="0.3">
      <c r="B127" s="885"/>
      <c r="C127" s="885"/>
      <c r="D127" s="885"/>
      <c r="E127" s="885"/>
      <c r="F127" s="885"/>
      <c r="G127" s="885"/>
    </row>
    <row r="128" spans="2:8" x14ac:dyDescent="0.3">
      <c r="B128" s="877" t="s">
        <v>217</v>
      </c>
      <c r="C128" s="878"/>
      <c r="D128" s="878"/>
      <c r="E128" s="879"/>
      <c r="F128" s="882" t="s">
        <v>394</v>
      </c>
      <c r="G128" s="883"/>
    </row>
    <row r="129" spans="2:8" x14ac:dyDescent="0.3">
      <c r="B129" s="485" t="s">
        <v>258</v>
      </c>
      <c r="C129" s="486"/>
      <c r="D129" s="493">
        <f>(D8*12)-D122</f>
        <v>0</v>
      </c>
      <c r="E129" s="494">
        <f>D129*E120*(-1)</f>
        <v>0</v>
      </c>
      <c r="F129" s="892"/>
      <c r="G129" s="893"/>
    </row>
    <row r="130" spans="2:8" x14ac:dyDescent="0.3">
      <c r="B130" s="485"/>
      <c r="C130" s="486"/>
      <c r="D130" s="486"/>
      <c r="E130" s="487"/>
      <c r="F130" s="894"/>
      <c r="G130" s="895"/>
    </row>
    <row r="131" spans="2:8" x14ac:dyDescent="0.3">
      <c r="B131" s="489" t="s">
        <v>257</v>
      </c>
      <c r="C131" s="106"/>
      <c r="D131" s="495"/>
      <c r="E131" s="109">
        <v>0</v>
      </c>
      <c r="F131" s="894"/>
      <c r="G131" s="895"/>
    </row>
    <row r="132" spans="2:8" x14ac:dyDescent="0.3">
      <c r="B132" s="485"/>
      <c r="C132" s="486"/>
      <c r="D132" s="496"/>
      <c r="E132" s="487"/>
      <c r="F132" s="894"/>
      <c r="G132" s="895"/>
    </row>
    <row r="133" spans="2:8" ht="16.2" x14ac:dyDescent="0.3">
      <c r="B133" s="490" t="s">
        <v>259</v>
      </c>
      <c r="C133" s="491"/>
      <c r="D133" s="497"/>
      <c r="E133" s="492">
        <f>SUM(E129:E132)</f>
        <v>0</v>
      </c>
      <c r="F133" s="912"/>
      <c r="G133" s="913"/>
      <c r="H133" s="39" t="s">
        <v>413</v>
      </c>
    </row>
    <row r="134" spans="2:8" x14ac:dyDescent="0.3">
      <c r="B134" s="969"/>
      <c r="C134" s="969"/>
      <c r="D134" s="969"/>
      <c r="E134" s="969"/>
      <c r="F134" s="969"/>
      <c r="G134" s="969"/>
    </row>
    <row r="135" spans="2:8" x14ac:dyDescent="0.3">
      <c r="B135" s="877" t="s">
        <v>260</v>
      </c>
      <c r="C135" s="878"/>
      <c r="D135" s="878"/>
      <c r="E135" s="879"/>
      <c r="F135" s="882" t="s">
        <v>394</v>
      </c>
      <c r="G135" s="883"/>
    </row>
    <row r="136" spans="2:8" x14ac:dyDescent="0.3">
      <c r="B136" s="485" t="s">
        <v>289</v>
      </c>
      <c r="C136" s="486"/>
      <c r="D136" s="486"/>
      <c r="E136" s="109">
        <v>0</v>
      </c>
      <c r="F136" s="892"/>
      <c r="G136" s="893"/>
      <c r="H136" s="39" t="s">
        <v>413</v>
      </c>
    </row>
    <row r="137" spans="2:8" x14ac:dyDescent="0.3">
      <c r="B137" s="485"/>
      <c r="C137" s="486"/>
      <c r="D137" s="486"/>
      <c r="E137" s="486"/>
      <c r="F137" s="894"/>
      <c r="G137" s="895"/>
    </row>
    <row r="138" spans="2:8" x14ac:dyDescent="0.3">
      <c r="B138" s="485" t="s">
        <v>261</v>
      </c>
      <c r="C138" s="486"/>
      <c r="D138" s="486"/>
      <c r="E138" s="787">
        <f>General!C11</f>
        <v>0</v>
      </c>
      <c r="F138" s="894"/>
      <c r="G138" s="895"/>
    </row>
    <row r="139" spans="2:8" x14ac:dyDescent="0.3">
      <c r="B139" s="485"/>
      <c r="C139" s="486"/>
      <c r="D139" s="486"/>
      <c r="E139" s="486"/>
      <c r="F139" s="894"/>
      <c r="G139" s="895"/>
    </row>
    <row r="140" spans="2:8" x14ac:dyDescent="0.3">
      <c r="B140" s="489" t="s">
        <v>257</v>
      </c>
      <c r="C140" s="106"/>
      <c r="D140" s="486"/>
      <c r="E140" s="109">
        <v>0</v>
      </c>
      <c r="F140" s="894"/>
      <c r="G140" s="895"/>
    </row>
    <row r="141" spans="2:8" x14ac:dyDescent="0.3">
      <c r="B141" s="485"/>
      <c r="C141" s="486"/>
      <c r="D141" s="486"/>
      <c r="E141" s="486"/>
      <c r="F141" s="894"/>
      <c r="G141" s="895"/>
    </row>
    <row r="142" spans="2:8" ht="16.2" x14ac:dyDescent="0.3">
      <c r="B142" s="490" t="s">
        <v>262</v>
      </c>
      <c r="C142" s="491"/>
      <c r="D142" s="491"/>
      <c r="E142" s="492">
        <f>(E136*E138)+E140</f>
        <v>0</v>
      </c>
      <c r="F142" s="912"/>
      <c r="G142" s="913"/>
      <c r="H142" s="39" t="s">
        <v>413</v>
      </c>
    </row>
    <row r="143" spans="2:8" x14ac:dyDescent="0.3">
      <c r="B143" s="932"/>
      <c r="C143" s="932"/>
      <c r="D143" s="932"/>
      <c r="E143" s="932"/>
      <c r="F143" s="932"/>
      <c r="G143" s="932"/>
    </row>
    <row r="144" spans="2:8" x14ac:dyDescent="0.3">
      <c r="B144" s="877" t="s">
        <v>30</v>
      </c>
      <c r="C144" s="878"/>
      <c r="D144" s="878"/>
      <c r="E144" s="878"/>
      <c r="F144" s="882" t="s">
        <v>394</v>
      </c>
      <c r="G144" s="883"/>
    </row>
    <row r="145" spans="2:8" ht="31.5" customHeight="1" x14ac:dyDescent="0.3">
      <c r="B145" s="925" t="s">
        <v>398</v>
      </c>
      <c r="C145" s="926"/>
      <c r="D145" s="110">
        <v>0</v>
      </c>
      <c r="E145" s="108">
        <f>D145*12</f>
        <v>0</v>
      </c>
      <c r="F145" s="892"/>
      <c r="G145" s="893"/>
    </row>
    <row r="146" spans="2:8" x14ac:dyDescent="0.3">
      <c r="B146" s="485"/>
      <c r="C146" s="486"/>
      <c r="D146" s="486"/>
      <c r="E146" s="487"/>
      <c r="F146" s="894"/>
      <c r="G146" s="895"/>
    </row>
    <row r="147" spans="2:8" x14ac:dyDescent="0.3">
      <c r="B147" s="489" t="s">
        <v>257</v>
      </c>
      <c r="C147" s="106"/>
      <c r="D147" s="486"/>
      <c r="E147" s="107">
        <v>0</v>
      </c>
      <c r="F147" s="894"/>
      <c r="G147" s="895"/>
    </row>
    <row r="148" spans="2:8" x14ac:dyDescent="0.3">
      <c r="B148" s="485"/>
      <c r="C148" s="486"/>
      <c r="D148" s="486"/>
      <c r="E148" s="487"/>
      <c r="F148" s="894"/>
      <c r="G148" s="895"/>
    </row>
    <row r="149" spans="2:8" ht="16.2" x14ac:dyDescent="0.3">
      <c r="B149" s="490" t="s">
        <v>399</v>
      </c>
      <c r="C149" s="491"/>
      <c r="D149" s="491"/>
      <c r="E149" s="492">
        <f>SUM(E145:E147)</f>
        <v>0</v>
      </c>
      <c r="F149" s="912"/>
      <c r="G149" s="913"/>
      <c r="H149" s="39" t="s">
        <v>413</v>
      </c>
    </row>
    <row r="150" spans="2:8" x14ac:dyDescent="0.3">
      <c r="B150" s="932"/>
      <c r="C150" s="932"/>
      <c r="D150" s="932"/>
      <c r="E150" s="932"/>
      <c r="F150" s="932"/>
      <c r="G150" s="932"/>
    </row>
    <row r="151" spans="2:8" x14ac:dyDescent="0.3">
      <c r="B151" s="877" t="s">
        <v>401</v>
      </c>
      <c r="C151" s="878"/>
      <c r="D151" s="878"/>
      <c r="E151" s="878"/>
      <c r="F151" s="882" t="s">
        <v>394</v>
      </c>
      <c r="G151" s="883"/>
    </row>
    <row r="152" spans="2:8" ht="15" customHeight="1" x14ac:dyDescent="0.3">
      <c r="B152" s="925" t="s">
        <v>403</v>
      </c>
      <c r="C152" s="926"/>
      <c r="D152" s="110">
        <v>0</v>
      </c>
      <c r="E152" s="494">
        <f>D152*12</f>
        <v>0</v>
      </c>
      <c r="F152" s="892"/>
      <c r="G152" s="893"/>
    </row>
    <row r="153" spans="2:8" x14ac:dyDescent="0.3">
      <c r="B153" s="485"/>
      <c r="C153" s="486"/>
      <c r="D153" s="486"/>
      <c r="E153" s="487"/>
      <c r="F153" s="894"/>
      <c r="G153" s="895"/>
    </row>
    <row r="154" spans="2:8" x14ac:dyDescent="0.3">
      <c r="B154" s="489" t="s">
        <v>257</v>
      </c>
      <c r="C154" s="106"/>
      <c r="D154" s="486"/>
      <c r="E154" s="107">
        <v>0</v>
      </c>
      <c r="F154" s="894"/>
      <c r="G154" s="895"/>
    </row>
    <row r="155" spans="2:8" x14ac:dyDescent="0.3">
      <c r="B155" s="485"/>
      <c r="C155" s="486"/>
      <c r="D155" s="486"/>
      <c r="E155" s="487"/>
      <c r="F155" s="894"/>
      <c r="G155" s="895"/>
    </row>
    <row r="156" spans="2:8" ht="16.2" x14ac:dyDescent="0.3">
      <c r="B156" s="490" t="s">
        <v>402</v>
      </c>
      <c r="C156" s="491"/>
      <c r="D156" s="491"/>
      <c r="E156" s="492">
        <f>SUM(E152:E154)</f>
        <v>0</v>
      </c>
      <c r="F156" s="912"/>
      <c r="G156" s="913"/>
      <c r="H156" s="39" t="s">
        <v>413</v>
      </c>
    </row>
    <row r="157" spans="2:8" x14ac:dyDescent="0.3">
      <c r="B157" s="932"/>
      <c r="C157" s="932"/>
      <c r="D157" s="932"/>
      <c r="E157" s="932"/>
      <c r="F157" s="932"/>
      <c r="G157" s="932"/>
    </row>
    <row r="158" spans="2:8" x14ac:dyDescent="0.3">
      <c r="B158" s="877" t="s">
        <v>32</v>
      </c>
      <c r="C158" s="878"/>
      <c r="D158" s="878"/>
      <c r="E158" s="879"/>
      <c r="F158" s="882" t="s">
        <v>394</v>
      </c>
      <c r="G158" s="883"/>
    </row>
    <row r="159" spans="2:8" ht="15" customHeight="1" x14ac:dyDescent="0.3">
      <c r="B159" s="888" t="s">
        <v>429</v>
      </c>
      <c r="C159" s="889"/>
      <c r="D159" s="498"/>
      <c r="E159" s="112">
        <v>0</v>
      </c>
      <c r="F159" s="892"/>
      <c r="G159" s="893"/>
    </row>
    <row r="160" spans="2:8" x14ac:dyDescent="0.3">
      <c r="B160" s="499"/>
      <c r="C160" s="500"/>
      <c r="D160" s="498"/>
      <c r="E160" s="498"/>
      <c r="F160" s="894"/>
      <c r="G160" s="895"/>
    </row>
    <row r="161" spans="2:8" x14ac:dyDescent="0.3">
      <c r="B161" s="501" t="s">
        <v>405</v>
      </c>
      <c r="C161" s="500"/>
      <c r="D161" s="498"/>
      <c r="E161" s="502">
        <f>General!C15</f>
        <v>0</v>
      </c>
      <c r="F161" s="894"/>
      <c r="G161" s="895"/>
    </row>
    <row r="162" spans="2:8" x14ac:dyDescent="0.3">
      <c r="B162" s="485"/>
      <c r="C162" s="486"/>
      <c r="D162" s="486"/>
      <c r="E162" s="487"/>
      <c r="F162" s="894"/>
      <c r="G162" s="895"/>
    </row>
    <row r="163" spans="2:8" x14ac:dyDescent="0.3">
      <c r="B163" s="485" t="s">
        <v>404</v>
      </c>
      <c r="C163" s="486"/>
      <c r="D163" s="486"/>
      <c r="E163" s="494">
        <f>E159*E161</f>
        <v>0</v>
      </c>
      <c r="F163" s="894"/>
      <c r="G163" s="895"/>
    </row>
    <row r="164" spans="2:8" ht="16.2" x14ac:dyDescent="0.3">
      <c r="B164" s="485"/>
      <c r="C164" s="495"/>
      <c r="D164" s="486"/>
      <c r="E164" s="503"/>
      <c r="F164" s="894"/>
      <c r="G164" s="895"/>
    </row>
    <row r="165" spans="2:8" x14ac:dyDescent="0.3">
      <c r="B165" s="489" t="s">
        <v>257</v>
      </c>
      <c r="C165" s="106"/>
      <c r="D165" s="486"/>
      <c r="E165" s="113">
        <v>0</v>
      </c>
      <c r="F165" s="894"/>
      <c r="G165" s="895"/>
    </row>
    <row r="166" spans="2:8" x14ac:dyDescent="0.3">
      <c r="B166" s="485"/>
      <c r="C166" s="486"/>
      <c r="D166" s="486"/>
      <c r="E166" s="487"/>
      <c r="F166" s="894"/>
      <c r="G166" s="895"/>
    </row>
    <row r="167" spans="2:8" ht="16.2" x14ac:dyDescent="0.3">
      <c r="B167" s="490" t="s">
        <v>407</v>
      </c>
      <c r="C167" s="491"/>
      <c r="D167" s="491"/>
      <c r="E167" s="492">
        <f>E165+E163</f>
        <v>0</v>
      </c>
      <c r="F167" s="918"/>
      <c r="G167" s="919"/>
      <c r="H167" s="39" t="s">
        <v>413</v>
      </c>
    </row>
    <row r="168" spans="2:8" x14ac:dyDescent="0.3">
      <c r="B168" s="932"/>
      <c r="C168" s="932"/>
      <c r="D168" s="932"/>
      <c r="E168" s="932"/>
      <c r="F168" s="932"/>
      <c r="G168" s="932"/>
    </row>
    <row r="169" spans="2:8" x14ac:dyDescent="0.3">
      <c r="B169" s="877" t="s">
        <v>35</v>
      </c>
      <c r="C169" s="878"/>
      <c r="D169" s="878"/>
      <c r="E169" s="879"/>
      <c r="F169" s="882" t="s">
        <v>394</v>
      </c>
      <c r="G169" s="883"/>
    </row>
    <row r="170" spans="2:8" x14ac:dyDescent="0.3">
      <c r="B170" s="963" t="s">
        <v>700</v>
      </c>
      <c r="C170" s="964"/>
      <c r="D170" s="965"/>
      <c r="E170" s="110">
        <v>0</v>
      </c>
      <c r="F170" s="892"/>
      <c r="G170" s="893"/>
    </row>
    <row r="171" spans="2:8" x14ac:dyDescent="0.3">
      <c r="B171" s="963" t="s">
        <v>408</v>
      </c>
      <c r="C171" s="964"/>
      <c r="D171" s="965"/>
      <c r="E171" s="110">
        <v>0</v>
      </c>
      <c r="F171" s="894"/>
      <c r="G171" s="895"/>
    </row>
    <row r="172" spans="2:8" x14ac:dyDescent="0.3">
      <c r="B172" s="963" t="s">
        <v>409</v>
      </c>
      <c r="C172" s="964"/>
      <c r="D172" s="965"/>
      <c r="E172" s="110">
        <v>0</v>
      </c>
      <c r="F172" s="894"/>
      <c r="G172" s="895"/>
    </row>
    <row r="173" spans="2:8" x14ac:dyDescent="0.3">
      <c r="B173" s="963" t="s">
        <v>410</v>
      </c>
      <c r="C173" s="964"/>
      <c r="D173" s="965"/>
      <c r="E173" s="110">
        <v>0</v>
      </c>
      <c r="F173" s="894"/>
      <c r="G173" s="895"/>
    </row>
    <row r="174" spans="2:8" x14ac:dyDescent="0.3">
      <c r="B174" s="963" t="s">
        <v>411</v>
      </c>
      <c r="C174" s="964"/>
      <c r="D174" s="965"/>
      <c r="E174" s="110">
        <f t="shared" ref="E174" si="6">D174*12</f>
        <v>0</v>
      </c>
      <c r="F174" s="894"/>
      <c r="G174" s="895"/>
    </row>
    <row r="175" spans="2:8" x14ac:dyDescent="0.3">
      <c r="B175" s="485"/>
      <c r="C175" s="486"/>
      <c r="D175" s="486"/>
      <c r="E175" s="487"/>
      <c r="F175" s="894"/>
      <c r="G175" s="895"/>
    </row>
    <row r="176" spans="2:8" ht="16.2" x14ac:dyDescent="0.3">
      <c r="B176" s="490" t="s">
        <v>412</v>
      </c>
      <c r="C176" s="491"/>
      <c r="D176" s="491"/>
      <c r="E176" s="492">
        <f>SUM(E170:E174)</f>
        <v>0</v>
      </c>
      <c r="F176" s="912"/>
      <c r="G176" s="913"/>
      <c r="H176" s="39" t="s">
        <v>413</v>
      </c>
    </row>
    <row r="177" spans="2:8" x14ac:dyDescent="0.3">
      <c r="B177" s="932"/>
      <c r="C177" s="932"/>
      <c r="D177" s="932"/>
      <c r="E177" s="932"/>
      <c r="F177" s="932"/>
      <c r="G177" s="932"/>
    </row>
    <row r="178" spans="2:8" x14ac:dyDescent="0.3">
      <c r="B178" s="877" t="s">
        <v>446</v>
      </c>
      <c r="C178" s="878"/>
      <c r="D178" s="878"/>
      <c r="E178" s="879"/>
      <c r="F178" s="882" t="s">
        <v>394</v>
      </c>
      <c r="G178" s="883"/>
    </row>
    <row r="179" spans="2:8" x14ac:dyDescent="0.3">
      <c r="B179" s="877" t="s">
        <v>445</v>
      </c>
      <c r="C179" s="878"/>
      <c r="D179" s="878"/>
      <c r="E179" s="878"/>
      <c r="F179" s="878"/>
      <c r="G179" s="879"/>
    </row>
    <row r="180" spans="2:8" x14ac:dyDescent="0.3">
      <c r="B180" s="810" t="s">
        <v>447</v>
      </c>
      <c r="C180" s="811"/>
      <c r="D180" s="812"/>
      <c r="E180" s="112">
        <v>0</v>
      </c>
      <c r="F180" s="892"/>
      <c r="G180" s="893"/>
    </row>
    <row r="181" spans="2:8" x14ac:dyDescent="0.3">
      <c r="B181" s="810" t="s">
        <v>447</v>
      </c>
      <c r="C181" s="811"/>
      <c r="D181" s="812"/>
      <c r="E181" s="110">
        <v>0</v>
      </c>
      <c r="F181" s="894"/>
      <c r="G181" s="895"/>
    </row>
    <row r="182" spans="2:8" x14ac:dyDescent="0.3">
      <c r="B182" s="810" t="s">
        <v>447</v>
      </c>
      <c r="C182" s="811"/>
      <c r="D182" s="812"/>
      <c r="E182" s="110">
        <v>0</v>
      </c>
      <c r="F182" s="894"/>
      <c r="G182" s="895"/>
    </row>
    <row r="183" spans="2:8" x14ac:dyDescent="0.3">
      <c r="B183" s="810" t="s">
        <v>447</v>
      </c>
      <c r="C183" s="811"/>
      <c r="D183" s="812"/>
      <c r="E183" s="110">
        <v>0</v>
      </c>
      <c r="F183" s="894"/>
      <c r="G183" s="895"/>
    </row>
    <row r="184" spans="2:8" x14ac:dyDescent="0.3">
      <c r="B184" s="789" t="s">
        <v>448</v>
      </c>
      <c r="C184" s="790"/>
      <c r="D184" s="791"/>
      <c r="E184" s="792">
        <f>SUM(E180:E183)</f>
        <v>0</v>
      </c>
      <c r="F184" s="912"/>
      <c r="G184" s="913"/>
    </row>
    <row r="185" spans="2:8" x14ac:dyDescent="0.3">
      <c r="B185" s="877" t="s">
        <v>449</v>
      </c>
      <c r="C185" s="878"/>
      <c r="D185" s="878"/>
      <c r="E185" s="878"/>
      <c r="F185" s="878"/>
      <c r="G185" s="879"/>
    </row>
    <row r="186" spans="2:8" x14ac:dyDescent="0.3">
      <c r="B186" s="810" t="s">
        <v>447</v>
      </c>
      <c r="C186" s="811"/>
      <c r="D186" s="812"/>
      <c r="E186" s="112">
        <v>0</v>
      </c>
      <c r="F186" s="892"/>
      <c r="G186" s="893"/>
    </row>
    <row r="187" spans="2:8" x14ac:dyDescent="0.3">
      <c r="B187" s="810" t="s">
        <v>447</v>
      </c>
      <c r="C187" s="811"/>
      <c r="D187" s="812"/>
      <c r="E187" s="110">
        <v>0</v>
      </c>
      <c r="F187" s="894"/>
      <c r="G187" s="895"/>
    </row>
    <row r="188" spans="2:8" x14ac:dyDescent="0.3">
      <c r="B188" s="810" t="s">
        <v>447</v>
      </c>
      <c r="C188" s="811"/>
      <c r="D188" s="812"/>
      <c r="E188" s="110">
        <v>0</v>
      </c>
      <c r="F188" s="894"/>
      <c r="G188" s="895"/>
    </row>
    <row r="189" spans="2:8" x14ac:dyDescent="0.3">
      <c r="B189" s="810" t="s">
        <v>447</v>
      </c>
      <c r="C189" s="811"/>
      <c r="D189" s="812"/>
      <c r="E189" s="110">
        <v>0</v>
      </c>
      <c r="F189" s="894"/>
      <c r="G189" s="895"/>
    </row>
    <row r="190" spans="2:8" x14ac:dyDescent="0.3">
      <c r="B190" s="793" t="s">
        <v>450</v>
      </c>
      <c r="C190" s="491"/>
      <c r="D190" s="491"/>
      <c r="E190" s="494">
        <f>SUM(E186:E189)</f>
        <v>0</v>
      </c>
      <c r="F190" s="912"/>
      <c r="G190" s="913"/>
    </row>
    <row r="191" spans="2:8" ht="16.2" x14ac:dyDescent="0.3">
      <c r="B191" s="534" t="s">
        <v>451</v>
      </c>
      <c r="C191" s="535"/>
      <c r="D191" s="535"/>
      <c r="E191" s="492">
        <f>E190+E184</f>
        <v>0</v>
      </c>
      <c r="F191" s="794"/>
      <c r="G191" s="795"/>
      <c r="H191" s="39" t="s">
        <v>413</v>
      </c>
    </row>
    <row r="192" spans="2:8" ht="16.2" x14ac:dyDescent="0.3">
      <c r="B192" s="513"/>
      <c r="C192" s="486"/>
      <c r="D192" s="486"/>
      <c r="E192" s="515"/>
      <c r="F192" s="788"/>
      <c r="G192" s="788"/>
    </row>
    <row r="193" spans="1:8" ht="21" x14ac:dyDescent="0.3">
      <c r="B193" s="900" t="s">
        <v>420</v>
      </c>
      <c r="C193" s="901"/>
      <c r="D193" s="901"/>
      <c r="E193" s="901"/>
      <c r="F193" s="901"/>
      <c r="G193" s="902"/>
    </row>
    <row r="194" spans="1:8" x14ac:dyDescent="0.3">
      <c r="A194" s="12"/>
      <c r="B194" s="932"/>
      <c r="C194" s="932"/>
      <c r="D194" s="932"/>
      <c r="E194" s="932"/>
      <c r="F194" s="932"/>
      <c r="G194" s="932"/>
    </row>
    <row r="195" spans="1:8" x14ac:dyDescent="0.3">
      <c r="B195" s="877" t="s">
        <v>416</v>
      </c>
      <c r="C195" s="878"/>
      <c r="D195" s="878"/>
      <c r="E195" s="879"/>
      <c r="F195" s="882" t="s">
        <v>370</v>
      </c>
      <c r="G195" s="883"/>
    </row>
    <row r="196" spans="1:8" x14ac:dyDescent="0.3">
      <c r="B196" s="504" t="s">
        <v>417</v>
      </c>
      <c r="C196" s="505"/>
      <c r="D196" s="506"/>
      <c r="E196" s="110">
        <v>0</v>
      </c>
      <c r="F196" s="875"/>
      <c r="G196" s="876"/>
    </row>
    <row r="197" spans="1:8" x14ac:dyDescent="0.3">
      <c r="B197" s="485"/>
      <c r="C197" s="486"/>
      <c r="D197" s="498"/>
      <c r="E197" s="507"/>
      <c r="F197" s="880"/>
      <c r="G197" s="881"/>
    </row>
    <row r="198" spans="1:8" ht="15" customHeight="1" x14ac:dyDescent="0.3">
      <c r="B198" s="888" t="s">
        <v>418</v>
      </c>
      <c r="C198" s="889"/>
      <c r="D198" s="508"/>
      <c r="E198" s="813">
        <f>E196*General!C9</f>
        <v>0</v>
      </c>
      <c r="F198" s="880"/>
      <c r="G198" s="881"/>
    </row>
    <row r="199" spans="1:8" x14ac:dyDescent="0.3">
      <c r="B199" s="485"/>
      <c r="C199" s="495"/>
      <c r="D199" s="508"/>
      <c r="E199" s="498"/>
      <c r="F199" s="880"/>
      <c r="G199" s="881"/>
    </row>
    <row r="200" spans="1:8" x14ac:dyDescent="0.3">
      <c r="B200" s="489" t="s">
        <v>379</v>
      </c>
      <c r="C200" s="106"/>
      <c r="D200" s="508"/>
      <c r="E200" s="110">
        <v>0</v>
      </c>
      <c r="F200" s="880"/>
      <c r="G200" s="881"/>
    </row>
    <row r="201" spans="1:8" x14ac:dyDescent="0.3">
      <c r="B201" s="489"/>
      <c r="C201" s="495"/>
      <c r="D201" s="508"/>
      <c r="E201" s="498"/>
      <c r="F201" s="880"/>
      <c r="G201" s="881"/>
    </row>
    <row r="202" spans="1:8" ht="16.2" x14ac:dyDescent="0.3">
      <c r="B202" s="537" t="s">
        <v>419</v>
      </c>
      <c r="C202" s="536"/>
      <c r="D202" s="509"/>
      <c r="E202" s="510">
        <f>SUM(E196:E201)</f>
        <v>0</v>
      </c>
      <c r="F202" s="910"/>
      <c r="G202" s="911"/>
      <c r="H202" s="39" t="s">
        <v>413</v>
      </c>
    </row>
    <row r="203" spans="1:8" x14ac:dyDescent="0.3">
      <c r="B203" s="932"/>
      <c r="C203" s="932"/>
      <c r="D203" s="932"/>
      <c r="E203" s="932"/>
      <c r="F203" s="932"/>
      <c r="G203" s="932"/>
    </row>
    <row r="204" spans="1:8" s="12" customFormat="1" x14ac:dyDescent="0.3">
      <c r="B204" s="877" t="s">
        <v>414</v>
      </c>
      <c r="C204" s="878"/>
      <c r="D204" s="878"/>
      <c r="E204" s="879"/>
      <c r="F204" s="882" t="s">
        <v>394</v>
      </c>
      <c r="G204" s="883"/>
    </row>
    <row r="205" spans="1:8" ht="15" customHeight="1" x14ac:dyDescent="0.3">
      <c r="B205" s="888" t="s">
        <v>415</v>
      </c>
      <c r="C205" s="889"/>
      <c r="D205" s="486"/>
      <c r="E205" s="493">
        <f>D122</f>
        <v>0</v>
      </c>
      <c r="F205" s="892"/>
      <c r="G205" s="893"/>
    </row>
    <row r="206" spans="1:8" x14ac:dyDescent="0.3">
      <c r="B206" s="485"/>
      <c r="C206" s="486"/>
      <c r="D206" s="486"/>
      <c r="E206" s="496"/>
      <c r="F206" s="894"/>
      <c r="G206" s="895"/>
    </row>
    <row r="207" spans="1:8" ht="35.1" customHeight="1" x14ac:dyDescent="0.3">
      <c r="B207" s="888" t="s">
        <v>397</v>
      </c>
      <c r="C207" s="889"/>
      <c r="D207" s="486"/>
      <c r="E207" s="814">
        <v>0</v>
      </c>
      <c r="F207" s="894"/>
      <c r="G207" s="895"/>
    </row>
    <row r="208" spans="1:8" x14ac:dyDescent="0.3">
      <c r="B208" s="485"/>
      <c r="C208" s="486"/>
      <c r="D208" s="486"/>
      <c r="E208" s="486"/>
      <c r="F208" s="894"/>
      <c r="G208" s="895"/>
    </row>
    <row r="209" spans="2:8" x14ac:dyDescent="0.3">
      <c r="B209" s="485" t="s">
        <v>295</v>
      </c>
      <c r="C209" s="486"/>
      <c r="D209" s="486"/>
      <c r="E209" s="494">
        <f>E207+E205</f>
        <v>0</v>
      </c>
      <c r="F209" s="894"/>
      <c r="G209" s="895"/>
    </row>
    <row r="210" spans="2:8" x14ac:dyDescent="0.3">
      <c r="B210" s="485"/>
      <c r="C210" s="486"/>
      <c r="D210" s="486"/>
      <c r="E210" s="486"/>
      <c r="F210" s="894"/>
      <c r="G210" s="895"/>
    </row>
    <row r="211" spans="2:8" ht="16.2" x14ac:dyDescent="0.3">
      <c r="B211" s="489" t="s">
        <v>296</v>
      </c>
      <c r="C211" s="486"/>
      <c r="D211" s="486"/>
      <c r="E211" s="492">
        <f>E209*General!E20</f>
        <v>0</v>
      </c>
      <c r="F211" s="894"/>
      <c r="G211" s="895"/>
      <c r="H211" s="39" t="s">
        <v>413</v>
      </c>
    </row>
    <row r="212" spans="2:8" x14ac:dyDescent="0.3">
      <c r="B212" s="485"/>
      <c r="C212" s="486"/>
      <c r="D212" s="486"/>
      <c r="E212" s="516"/>
      <c r="F212" s="894"/>
      <c r="G212" s="895"/>
    </row>
    <row r="213" spans="2:8" ht="16.2" x14ac:dyDescent="0.3">
      <c r="B213" s="537" t="s">
        <v>297</v>
      </c>
      <c r="C213" s="491"/>
      <c r="D213" s="491"/>
      <c r="E213" s="492">
        <f>E209*General!E22</f>
        <v>0</v>
      </c>
      <c r="F213" s="912"/>
      <c r="G213" s="913"/>
      <c r="H213" s="39" t="s">
        <v>413</v>
      </c>
    </row>
    <row r="214" spans="2:8" x14ac:dyDescent="0.3">
      <c r="B214" s="885"/>
      <c r="C214" s="885"/>
      <c r="D214" s="885"/>
      <c r="E214" s="885"/>
      <c r="F214" s="885"/>
      <c r="G214" s="885"/>
    </row>
    <row r="215" spans="2:8" x14ac:dyDescent="0.3">
      <c r="B215" s="877" t="s">
        <v>183</v>
      </c>
      <c r="C215" s="878"/>
      <c r="D215" s="878"/>
      <c r="E215" s="879"/>
      <c r="F215" s="882" t="s">
        <v>394</v>
      </c>
      <c r="G215" s="883"/>
    </row>
    <row r="216" spans="2:8" x14ac:dyDescent="0.3">
      <c r="B216" s="485" t="s">
        <v>298</v>
      </c>
      <c r="C216" s="486"/>
      <c r="D216" s="486"/>
      <c r="E216" s="109">
        <v>0</v>
      </c>
      <c r="F216" s="892"/>
      <c r="G216" s="893"/>
    </row>
    <row r="217" spans="2:8" x14ac:dyDescent="0.3">
      <c r="B217" s="485"/>
      <c r="C217" s="486"/>
      <c r="D217" s="486"/>
      <c r="E217" s="487"/>
      <c r="F217" s="894"/>
      <c r="G217" s="895"/>
    </row>
    <row r="218" spans="2:8" x14ac:dyDescent="0.3">
      <c r="B218" s="485" t="s">
        <v>299</v>
      </c>
      <c r="C218" s="486"/>
      <c r="D218" s="486"/>
      <c r="E218" s="512">
        <f>D9*General!E24</f>
        <v>0</v>
      </c>
      <c r="F218" s="894"/>
      <c r="G218" s="895"/>
    </row>
    <row r="219" spans="2:8" x14ac:dyDescent="0.3">
      <c r="B219" s="485"/>
      <c r="C219" s="486"/>
      <c r="D219" s="486"/>
      <c r="E219" s="487"/>
      <c r="F219" s="894"/>
      <c r="G219" s="895"/>
    </row>
    <row r="220" spans="2:8" ht="16.2" x14ac:dyDescent="0.3">
      <c r="B220" s="485" t="s">
        <v>300</v>
      </c>
      <c r="C220" s="486"/>
      <c r="D220" s="486"/>
      <c r="E220" s="796">
        <f>MIN(E216,E218)</f>
        <v>0</v>
      </c>
      <c r="F220" s="894"/>
      <c r="G220" s="895"/>
    </row>
    <row r="221" spans="2:8" x14ac:dyDescent="0.3">
      <c r="B221" s="485"/>
      <c r="C221" s="486"/>
      <c r="D221" s="486"/>
      <c r="E221" s="487"/>
      <c r="F221" s="894"/>
      <c r="G221" s="895"/>
    </row>
    <row r="222" spans="2:8" ht="16.2" x14ac:dyDescent="0.3">
      <c r="B222" s="490" t="s">
        <v>301</v>
      </c>
      <c r="C222" s="491"/>
      <c r="D222" s="491"/>
      <c r="E222" s="492">
        <f>E220</f>
        <v>0</v>
      </c>
      <c r="F222" s="918"/>
      <c r="G222" s="919"/>
      <c r="H222" s="39" t="s">
        <v>413</v>
      </c>
    </row>
    <row r="223" spans="2:8" x14ac:dyDescent="0.3">
      <c r="B223" s="885"/>
      <c r="C223" s="885"/>
      <c r="D223" s="885"/>
      <c r="E223" s="885"/>
      <c r="F223" s="885"/>
      <c r="G223" s="885"/>
    </row>
    <row r="224" spans="2:8" x14ac:dyDescent="0.3">
      <c r="B224" s="877" t="s">
        <v>263</v>
      </c>
      <c r="C224" s="878"/>
      <c r="D224" s="878"/>
      <c r="E224" s="879"/>
      <c r="F224" s="882" t="s">
        <v>394</v>
      </c>
      <c r="G224" s="883"/>
    </row>
    <row r="225" spans="2:8" x14ac:dyDescent="0.3">
      <c r="B225" s="485" t="s">
        <v>327</v>
      </c>
      <c r="C225" s="486"/>
      <c r="D225" s="110">
        <v>0</v>
      </c>
      <c r="E225" s="494">
        <f>D225*12</f>
        <v>0</v>
      </c>
      <c r="F225" s="892"/>
      <c r="G225" s="893"/>
    </row>
    <row r="226" spans="2:8" x14ac:dyDescent="0.3">
      <c r="B226" s="485" t="s">
        <v>264</v>
      </c>
      <c r="C226" s="486"/>
      <c r="D226" s="487"/>
      <c r="E226" s="109">
        <v>0</v>
      </c>
      <c r="F226" s="894"/>
      <c r="G226" s="895"/>
    </row>
    <row r="227" spans="2:8" x14ac:dyDescent="0.3">
      <c r="B227" s="485" t="s">
        <v>198</v>
      </c>
      <c r="C227" s="106" t="s">
        <v>265</v>
      </c>
      <c r="D227" s="487"/>
      <c r="E227" s="109">
        <v>0</v>
      </c>
      <c r="F227" s="894"/>
      <c r="G227" s="895"/>
    </row>
    <row r="228" spans="2:8" x14ac:dyDescent="0.3">
      <c r="B228" s="485"/>
      <c r="C228" s="106" t="s">
        <v>265</v>
      </c>
      <c r="D228" s="487"/>
      <c r="E228" s="109">
        <v>0</v>
      </c>
      <c r="F228" s="894"/>
      <c r="G228" s="895"/>
    </row>
    <row r="229" spans="2:8" x14ac:dyDescent="0.3">
      <c r="B229" s="485"/>
      <c r="C229" s="106" t="s">
        <v>265</v>
      </c>
      <c r="D229" s="487"/>
      <c r="E229" s="109">
        <v>0</v>
      </c>
      <c r="F229" s="894"/>
      <c r="G229" s="895"/>
    </row>
    <row r="230" spans="2:8" x14ac:dyDescent="0.3">
      <c r="B230" s="485"/>
      <c r="C230" s="486"/>
      <c r="D230" s="487"/>
      <c r="E230" s="487"/>
      <c r="F230" s="894"/>
      <c r="G230" s="895"/>
    </row>
    <row r="231" spans="2:8" x14ac:dyDescent="0.3">
      <c r="B231" s="517" t="s">
        <v>257</v>
      </c>
      <c r="C231" s="106"/>
      <c r="D231" s="487"/>
      <c r="E231" s="109">
        <v>0</v>
      </c>
      <c r="F231" s="894"/>
      <c r="G231" s="895"/>
    </row>
    <row r="232" spans="2:8" x14ac:dyDescent="0.3">
      <c r="B232" s="485"/>
      <c r="C232" s="486"/>
      <c r="D232" s="487"/>
      <c r="E232" s="487"/>
      <c r="F232" s="904"/>
      <c r="G232" s="905"/>
    </row>
    <row r="233" spans="2:8" ht="16.2" x14ac:dyDescent="0.3">
      <c r="B233" s="490" t="s">
        <v>266</v>
      </c>
      <c r="C233" s="491"/>
      <c r="D233" s="518"/>
      <c r="E233" s="492">
        <f>SUM(E224:E231)</f>
        <v>0</v>
      </c>
      <c r="F233" s="906"/>
      <c r="G233" s="907"/>
      <c r="H233" s="39" t="s">
        <v>413</v>
      </c>
    </row>
    <row r="234" spans="2:8" x14ac:dyDescent="0.3">
      <c r="B234" s="909"/>
      <c r="C234" s="909"/>
      <c r="D234" s="909"/>
      <c r="E234" s="909"/>
      <c r="F234" s="909"/>
      <c r="G234" s="909"/>
    </row>
    <row r="235" spans="2:8" x14ac:dyDescent="0.3">
      <c r="B235" s="877" t="s">
        <v>189</v>
      </c>
      <c r="C235" s="878"/>
      <c r="D235" s="878"/>
      <c r="E235" s="879"/>
      <c r="F235" s="882" t="s">
        <v>394</v>
      </c>
      <c r="G235" s="883"/>
    </row>
    <row r="236" spans="2:8" x14ac:dyDescent="0.3">
      <c r="B236" s="908" t="s">
        <v>422</v>
      </c>
      <c r="C236" s="908"/>
      <c r="D236" s="908"/>
      <c r="E236" s="908"/>
      <c r="F236" s="908"/>
      <c r="G236" s="908"/>
    </row>
    <row r="237" spans="2:8" x14ac:dyDescent="0.3">
      <c r="B237" s="485" t="s">
        <v>302</v>
      </c>
      <c r="C237" s="486"/>
      <c r="D237" s="110">
        <v>0</v>
      </c>
      <c r="E237" s="494">
        <f t="shared" ref="E237:E248" si="7">D237*12</f>
        <v>0</v>
      </c>
      <c r="F237" s="892"/>
      <c r="G237" s="893"/>
    </row>
    <row r="238" spans="2:8" x14ac:dyDescent="0.3">
      <c r="B238" s="485" t="s">
        <v>303</v>
      </c>
      <c r="C238" s="486"/>
      <c r="D238" s="110">
        <v>0</v>
      </c>
      <c r="E238" s="494">
        <f t="shared" si="7"/>
        <v>0</v>
      </c>
      <c r="F238" s="894"/>
      <c r="G238" s="895"/>
    </row>
    <row r="239" spans="2:8" x14ac:dyDescent="0.3">
      <c r="B239" s="485" t="s">
        <v>304</v>
      </c>
      <c r="C239" s="486"/>
      <c r="D239" s="110">
        <v>0</v>
      </c>
      <c r="E239" s="494">
        <f t="shared" si="7"/>
        <v>0</v>
      </c>
      <c r="F239" s="894"/>
      <c r="G239" s="895"/>
    </row>
    <row r="240" spans="2:8" x14ac:dyDescent="0.3">
      <c r="B240" s="485" t="s">
        <v>305</v>
      </c>
      <c r="C240" s="486"/>
      <c r="D240" s="110">
        <v>0</v>
      </c>
      <c r="E240" s="494">
        <f t="shared" si="7"/>
        <v>0</v>
      </c>
      <c r="F240" s="894"/>
      <c r="G240" s="895"/>
    </row>
    <row r="241" spans="2:7" x14ac:dyDescent="0.3">
      <c r="B241" s="485" t="s">
        <v>306</v>
      </c>
      <c r="C241" s="486"/>
      <c r="D241" s="110">
        <v>0</v>
      </c>
      <c r="E241" s="494">
        <f t="shared" si="7"/>
        <v>0</v>
      </c>
      <c r="F241" s="894"/>
      <c r="G241" s="895"/>
    </row>
    <row r="242" spans="2:7" x14ac:dyDescent="0.3">
      <c r="B242" s="485" t="s">
        <v>307</v>
      </c>
      <c r="C242" s="486"/>
      <c r="D242" s="110">
        <v>0</v>
      </c>
      <c r="E242" s="494">
        <f t="shared" si="7"/>
        <v>0</v>
      </c>
      <c r="F242" s="894"/>
      <c r="G242" s="895"/>
    </row>
    <row r="243" spans="2:7" x14ac:dyDescent="0.3">
      <c r="B243" s="485" t="s">
        <v>308</v>
      </c>
      <c r="C243" s="486"/>
      <c r="D243" s="110">
        <v>0</v>
      </c>
      <c r="E243" s="494">
        <f t="shared" si="7"/>
        <v>0</v>
      </c>
      <c r="F243" s="894"/>
      <c r="G243" s="895"/>
    </row>
    <row r="244" spans="2:7" x14ac:dyDescent="0.3">
      <c r="B244" s="485" t="s">
        <v>559</v>
      </c>
      <c r="C244" s="486"/>
      <c r="D244" s="110">
        <v>0</v>
      </c>
      <c r="E244" s="494">
        <f t="shared" si="7"/>
        <v>0</v>
      </c>
      <c r="F244" s="894"/>
      <c r="G244" s="895"/>
    </row>
    <row r="245" spans="2:7" x14ac:dyDescent="0.3">
      <c r="B245" s="485" t="s">
        <v>309</v>
      </c>
      <c r="C245" s="486"/>
      <c r="D245" s="110">
        <v>0</v>
      </c>
      <c r="E245" s="494">
        <f t="shared" si="7"/>
        <v>0</v>
      </c>
      <c r="F245" s="894"/>
      <c r="G245" s="895"/>
    </row>
    <row r="246" spans="2:7" x14ac:dyDescent="0.3">
      <c r="B246" s="485" t="s">
        <v>310</v>
      </c>
      <c r="C246" s="106" t="s">
        <v>270</v>
      </c>
      <c r="D246" s="110">
        <v>0</v>
      </c>
      <c r="E246" s="494">
        <f t="shared" si="7"/>
        <v>0</v>
      </c>
      <c r="F246" s="894"/>
      <c r="G246" s="895"/>
    </row>
    <row r="247" spans="2:7" x14ac:dyDescent="0.3">
      <c r="B247" s="485" t="s">
        <v>310</v>
      </c>
      <c r="C247" s="106" t="s">
        <v>271</v>
      </c>
      <c r="D247" s="110">
        <v>0</v>
      </c>
      <c r="E247" s="494">
        <f t="shared" si="7"/>
        <v>0</v>
      </c>
      <c r="F247" s="894"/>
      <c r="G247" s="895"/>
    </row>
    <row r="248" spans="2:7" x14ac:dyDescent="0.3">
      <c r="B248" s="485" t="s">
        <v>310</v>
      </c>
      <c r="C248" s="106" t="s">
        <v>272</v>
      </c>
      <c r="D248" s="110">
        <v>0</v>
      </c>
      <c r="E248" s="494">
        <f t="shared" si="7"/>
        <v>0</v>
      </c>
      <c r="F248" s="894"/>
      <c r="G248" s="895"/>
    </row>
    <row r="249" spans="2:7" x14ac:dyDescent="0.3">
      <c r="B249" s="485" t="s">
        <v>421</v>
      </c>
      <c r="C249" s="495"/>
      <c r="D249" s="498"/>
      <c r="E249" s="494">
        <f>SUM(E241:E248)</f>
        <v>0</v>
      </c>
      <c r="F249" s="894"/>
      <c r="G249" s="895"/>
    </row>
    <row r="250" spans="2:7" x14ac:dyDescent="0.3">
      <c r="B250" s="485"/>
      <c r="C250" s="495"/>
      <c r="D250" s="498"/>
      <c r="E250" s="487"/>
      <c r="F250" s="486"/>
      <c r="G250" s="519"/>
    </row>
    <row r="251" spans="2:7" x14ac:dyDescent="0.3">
      <c r="B251" s="908" t="s">
        <v>424</v>
      </c>
      <c r="C251" s="908"/>
      <c r="D251" s="908"/>
      <c r="E251" s="908"/>
      <c r="F251" s="908"/>
      <c r="G251" s="908"/>
    </row>
    <row r="252" spans="2:7" x14ac:dyDescent="0.3">
      <c r="B252" s="520" t="s">
        <v>556</v>
      </c>
      <c r="C252" s="486"/>
      <c r="D252" s="487"/>
      <c r="E252" s="110">
        <v>0</v>
      </c>
      <c r="F252" s="892"/>
      <c r="G252" s="893"/>
    </row>
    <row r="253" spans="2:7" x14ac:dyDescent="0.3">
      <c r="B253" s="485" t="s">
        <v>273</v>
      </c>
      <c r="C253" s="486"/>
      <c r="D253" s="487"/>
      <c r="E253" s="110">
        <v>0</v>
      </c>
      <c r="F253" s="894"/>
      <c r="G253" s="895"/>
    </row>
    <row r="254" spans="2:7" x14ac:dyDescent="0.3">
      <c r="B254" s="485" t="s">
        <v>423</v>
      </c>
      <c r="C254" s="106" t="s">
        <v>270</v>
      </c>
      <c r="D254" s="487"/>
      <c r="E254" s="110">
        <v>0</v>
      </c>
      <c r="F254" s="894"/>
      <c r="G254" s="895"/>
    </row>
    <row r="255" spans="2:7" x14ac:dyDescent="0.3">
      <c r="B255" s="485" t="s">
        <v>423</v>
      </c>
      <c r="C255" s="106" t="s">
        <v>271</v>
      </c>
      <c r="D255" s="487"/>
      <c r="E255" s="110">
        <v>0</v>
      </c>
      <c r="F255" s="894"/>
      <c r="G255" s="895"/>
    </row>
    <row r="256" spans="2:7" x14ac:dyDescent="0.3">
      <c r="B256" s="485" t="s">
        <v>423</v>
      </c>
      <c r="C256" s="106" t="s">
        <v>272</v>
      </c>
      <c r="D256" s="487"/>
      <c r="E256" s="110">
        <v>0</v>
      </c>
      <c r="F256" s="894"/>
      <c r="G256" s="895"/>
    </row>
    <row r="257" spans="2:8" x14ac:dyDescent="0.3">
      <c r="B257" s="501" t="s">
        <v>425</v>
      </c>
      <c r="C257" s="495"/>
      <c r="D257" s="487"/>
      <c r="E257" s="494">
        <f>SUM(E252:E256)</f>
        <v>0</v>
      </c>
      <c r="F257" s="894"/>
      <c r="G257" s="895"/>
    </row>
    <row r="258" spans="2:8" x14ac:dyDescent="0.3">
      <c r="B258" s="485"/>
      <c r="C258" s="486"/>
      <c r="D258" s="486"/>
      <c r="E258" s="797"/>
      <c r="F258" s="486"/>
      <c r="G258" s="519"/>
    </row>
    <row r="259" spans="2:8" x14ac:dyDescent="0.3">
      <c r="B259" s="908" t="s">
        <v>274</v>
      </c>
      <c r="C259" s="908"/>
      <c r="D259" s="908"/>
      <c r="E259" s="908"/>
      <c r="F259" s="908"/>
      <c r="G259" s="908"/>
    </row>
    <row r="260" spans="2:8" x14ac:dyDescent="0.3">
      <c r="B260" s="485" t="s">
        <v>275</v>
      </c>
      <c r="C260" s="116"/>
      <c r="D260" s="486"/>
      <c r="E260" s="112">
        <v>0</v>
      </c>
      <c r="F260" s="892"/>
      <c r="G260" s="893"/>
    </row>
    <row r="261" spans="2:8" x14ac:dyDescent="0.3">
      <c r="B261" s="485" t="s">
        <v>277</v>
      </c>
      <c r="C261" s="106"/>
      <c r="D261" s="486"/>
      <c r="E261" s="110">
        <v>0</v>
      </c>
      <c r="F261" s="894"/>
      <c r="G261" s="895"/>
    </row>
    <row r="262" spans="2:8" x14ac:dyDescent="0.3">
      <c r="B262" s="485" t="s">
        <v>279</v>
      </c>
      <c r="C262" s="106"/>
      <c r="D262" s="486"/>
      <c r="E262" s="110">
        <v>0</v>
      </c>
      <c r="F262" s="894"/>
      <c r="G262" s="895"/>
    </row>
    <row r="263" spans="2:8" x14ac:dyDescent="0.3">
      <c r="B263" s="485" t="s">
        <v>280</v>
      </c>
      <c r="C263" s="106"/>
      <c r="D263" s="486"/>
      <c r="E263" s="110">
        <v>0</v>
      </c>
      <c r="F263" s="894"/>
      <c r="G263" s="895"/>
    </row>
    <row r="264" spans="2:8" x14ac:dyDescent="0.3">
      <c r="B264" s="485" t="s">
        <v>281</v>
      </c>
      <c r="C264" s="106"/>
      <c r="D264" s="486"/>
      <c r="E264" s="110">
        <v>0</v>
      </c>
      <c r="F264" s="894"/>
      <c r="G264" s="895"/>
    </row>
    <row r="265" spans="2:8" x14ac:dyDescent="0.3">
      <c r="B265" s="485" t="s">
        <v>282</v>
      </c>
      <c r="C265" s="106"/>
      <c r="D265" s="486"/>
      <c r="E265" s="107">
        <v>0</v>
      </c>
      <c r="F265" s="894"/>
      <c r="G265" s="895"/>
    </row>
    <row r="266" spans="2:8" x14ac:dyDescent="0.3">
      <c r="B266" s="485" t="s">
        <v>311</v>
      </c>
      <c r="C266" s="495"/>
      <c r="D266" s="486"/>
      <c r="E266" s="494">
        <f>SUM(E260:E265)</f>
        <v>0</v>
      </c>
      <c r="F266" s="894"/>
      <c r="G266" s="895"/>
    </row>
    <row r="267" spans="2:8" x14ac:dyDescent="0.3">
      <c r="B267" s="485"/>
      <c r="C267" s="486"/>
      <c r="D267" s="486"/>
      <c r="E267" s="797"/>
      <c r="F267" s="903"/>
      <c r="G267" s="895"/>
    </row>
    <row r="268" spans="2:8" ht="16.2" x14ac:dyDescent="0.3">
      <c r="B268" s="490" t="s">
        <v>283</v>
      </c>
      <c r="C268" s="491"/>
      <c r="D268" s="491"/>
      <c r="E268" s="510">
        <f>E266+E257+E249</f>
        <v>0</v>
      </c>
      <c r="F268" s="491"/>
      <c r="G268" s="798"/>
      <c r="H268" s="39" t="s">
        <v>413</v>
      </c>
    </row>
    <row r="269" spans="2:8" x14ac:dyDescent="0.3">
      <c r="B269" s="514"/>
      <c r="C269" s="486"/>
      <c r="D269" s="487"/>
      <c r="E269" s="487"/>
      <c r="F269" s="763"/>
      <c r="G269" s="763"/>
    </row>
    <row r="270" spans="2:8" x14ac:dyDescent="0.3">
      <c r="B270" s="877" t="s">
        <v>426</v>
      </c>
      <c r="C270" s="878"/>
      <c r="D270" s="878"/>
      <c r="E270" s="879"/>
      <c r="F270" s="882" t="s">
        <v>394</v>
      </c>
      <c r="G270" s="883"/>
    </row>
    <row r="271" spans="2:8" x14ac:dyDescent="0.3">
      <c r="B271" s="485" t="s">
        <v>428</v>
      </c>
      <c r="C271" s="103"/>
      <c r="D271" s="110">
        <v>0</v>
      </c>
      <c r="E271" s="494">
        <f>D271*12</f>
        <v>0</v>
      </c>
      <c r="F271" s="934"/>
      <c r="G271" s="893"/>
    </row>
    <row r="272" spans="2:8" x14ac:dyDescent="0.3">
      <c r="B272" s="485" t="s">
        <v>198</v>
      </c>
      <c r="C272" s="106" t="s">
        <v>265</v>
      </c>
      <c r="D272" s="487"/>
      <c r="E272" s="110">
        <v>0</v>
      </c>
      <c r="F272" s="894"/>
      <c r="G272" s="895"/>
    </row>
    <row r="273" spans="2:8" x14ac:dyDescent="0.3">
      <c r="B273" s="485"/>
      <c r="C273" s="106" t="s">
        <v>265</v>
      </c>
      <c r="D273" s="487"/>
      <c r="E273" s="110">
        <v>0</v>
      </c>
      <c r="F273" s="894"/>
      <c r="G273" s="895"/>
    </row>
    <row r="274" spans="2:8" x14ac:dyDescent="0.3">
      <c r="B274" s="485"/>
      <c r="C274" s="106" t="s">
        <v>265</v>
      </c>
      <c r="D274" s="487"/>
      <c r="E274" s="110">
        <v>0</v>
      </c>
      <c r="F274" s="894"/>
      <c r="G274" s="895"/>
    </row>
    <row r="275" spans="2:8" x14ac:dyDescent="0.3">
      <c r="B275" s="485"/>
      <c r="C275" s="486"/>
      <c r="D275" s="487"/>
      <c r="E275" s="487"/>
      <c r="F275" s="894"/>
      <c r="G275" s="895"/>
    </row>
    <row r="276" spans="2:8" x14ac:dyDescent="0.3">
      <c r="B276" s="489" t="s">
        <v>257</v>
      </c>
      <c r="C276" s="106"/>
      <c r="D276" s="487"/>
      <c r="E276" s="110">
        <v>0</v>
      </c>
      <c r="F276" s="894"/>
      <c r="G276" s="895"/>
    </row>
    <row r="277" spans="2:8" x14ac:dyDescent="0.3">
      <c r="B277" s="485"/>
      <c r="C277" s="486"/>
      <c r="D277" s="487"/>
      <c r="E277" s="487"/>
      <c r="F277" s="894"/>
      <c r="G277" s="895"/>
    </row>
    <row r="278" spans="2:8" ht="16.2" x14ac:dyDescent="0.3">
      <c r="B278" s="490" t="s">
        <v>427</v>
      </c>
      <c r="C278" s="491"/>
      <c r="D278" s="518"/>
      <c r="E278" s="510">
        <f>SUM(E270:E276)</f>
        <v>0</v>
      </c>
      <c r="F278" s="799"/>
      <c r="G278" s="798"/>
      <c r="H278" s="39" t="s">
        <v>413</v>
      </c>
    </row>
    <row r="279" spans="2:8" x14ac:dyDescent="0.3">
      <c r="B279" s="909"/>
      <c r="C279" s="909"/>
      <c r="D279" s="909"/>
      <c r="E279" s="909"/>
      <c r="F279" s="909"/>
      <c r="G279" s="909"/>
    </row>
    <row r="280" spans="2:8" x14ac:dyDescent="0.3">
      <c r="B280" s="877" t="s">
        <v>47</v>
      </c>
      <c r="C280" s="878"/>
      <c r="D280" s="878"/>
      <c r="E280" s="879"/>
      <c r="F280" s="882" t="s">
        <v>394</v>
      </c>
      <c r="G280" s="883"/>
    </row>
    <row r="281" spans="2:8" x14ac:dyDescent="0.3">
      <c r="B281" s="485" t="s">
        <v>318</v>
      </c>
      <c r="C281" s="486"/>
      <c r="D281" s="110">
        <v>0</v>
      </c>
      <c r="E281" s="494">
        <f>D281*12</f>
        <v>0</v>
      </c>
      <c r="F281" s="935"/>
      <c r="G281" s="936"/>
    </row>
    <row r="282" spans="2:8" x14ac:dyDescent="0.3">
      <c r="B282" s="485"/>
      <c r="C282" s="486"/>
      <c r="D282" s="498"/>
      <c r="E282" s="487"/>
      <c r="F282" s="486"/>
      <c r="G282" s="519"/>
    </row>
    <row r="283" spans="2:8" x14ac:dyDescent="0.3">
      <c r="B283" s="908" t="s">
        <v>284</v>
      </c>
      <c r="C283" s="908"/>
      <c r="D283" s="908"/>
      <c r="E283" s="908"/>
      <c r="F283" s="908"/>
      <c r="G283" s="908"/>
    </row>
    <row r="284" spans="2:8" x14ac:dyDescent="0.3">
      <c r="B284" s="485" t="s">
        <v>312</v>
      </c>
      <c r="C284" s="106"/>
      <c r="D284" s="521"/>
      <c r="E284" s="110">
        <v>0</v>
      </c>
      <c r="F284" s="892"/>
      <c r="G284" s="893"/>
    </row>
    <row r="285" spans="2:8" x14ac:dyDescent="0.3">
      <c r="B285" s="485" t="s">
        <v>313</v>
      </c>
      <c r="C285" s="106"/>
      <c r="D285" s="521"/>
      <c r="E285" s="110">
        <v>0</v>
      </c>
      <c r="F285" s="894"/>
      <c r="G285" s="895"/>
    </row>
    <row r="286" spans="2:8" x14ac:dyDescent="0.3">
      <c r="B286" s="485" t="s">
        <v>314</v>
      </c>
      <c r="C286" s="106"/>
      <c r="D286" s="521"/>
      <c r="E286" s="110">
        <v>0</v>
      </c>
      <c r="F286" s="894"/>
      <c r="G286" s="895"/>
    </row>
    <row r="287" spans="2:8" x14ac:dyDescent="0.3">
      <c r="B287" s="485" t="s">
        <v>315</v>
      </c>
      <c r="C287" s="106"/>
      <c r="D287" s="521"/>
      <c r="E287" s="117">
        <v>0</v>
      </c>
      <c r="F287" s="894"/>
      <c r="G287" s="895"/>
    </row>
    <row r="288" spans="2:8" x14ac:dyDescent="0.3">
      <c r="B288" s="485" t="s">
        <v>316</v>
      </c>
      <c r="C288" s="106"/>
      <c r="D288" s="521"/>
      <c r="E288" s="110">
        <v>0</v>
      </c>
      <c r="F288" s="894"/>
      <c r="G288" s="895"/>
    </row>
    <row r="289" spans="2:8" x14ac:dyDescent="0.3">
      <c r="B289" s="485" t="s">
        <v>317</v>
      </c>
      <c r="C289" s="106"/>
      <c r="D289" s="521"/>
      <c r="E289" s="110">
        <v>0</v>
      </c>
      <c r="F289" s="894"/>
      <c r="G289" s="895"/>
    </row>
    <row r="290" spans="2:8" x14ac:dyDescent="0.3">
      <c r="B290" s="485" t="s">
        <v>319</v>
      </c>
      <c r="C290" s="106"/>
      <c r="D290" s="521"/>
      <c r="E290" s="110">
        <v>0</v>
      </c>
      <c r="F290" s="894"/>
      <c r="G290" s="895"/>
    </row>
    <row r="291" spans="2:8" x14ac:dyDescent="0.3">
      <c r="B291" s="485" t="s">
        <v>430</v>
      </c>
      <c r="C291" s="106"/>
      <c r="D291" s="521"/>
      <c r="E291" s="110">
        <v>0</v>
      </c>
      <c r="F291" s="894"/>
      <c r="G291" s="895"/>
    </row>
    <row r="292" spans="2:8" x14ac:dyDescent="0.3">
      <c r="B292" s="485" t="s">
        <v>431</v>
      </c>
      <c r="C292" s="106"/>
      <c r="D292" s="521"/>
      <c r="E292" s="107">
        <v>0</v>
      </c>
      <c r="F292" s="894"/>
      <c r="G292" s="895"/>
    </row>
    <row r="293" spans="2:8" x14ac:dyDescent="0.3">
      <c r="B293" s="485"/>
      <c r="C293" s="486"/>
      <c r="D293" s="521"/>
      <c r="E293" s="797"/>
      <c r="F293" s="894"/>
      <c r="G293" s="895"/>
    </row>
    <row r="294" spans="2:8" ht="16.2" x14ac:dyDescent="0.3">
      <c r="B294" s="490" t="s">
        <v>286</v>
      </c>
      <c r="C294" s="491"/>
      <c r="D294" s="523"/>
      <c r="E294" s="510">
        <f>SUM(E281:E292)</f>
        <v>0</v>
      </c>
      <c r="F294" s="491"/>
      <c r="G294" s="798"/>
      <c r="H294" s="39" t="s">
        <v>413</v>
      </c>
    </row>
    <row r="295" spans="2:8" x14ac:dyDescent="0.3">
      <c r="B295" s="909"/>
      <c r="C295" s="909"/>
      <c r="D295" s="909"/>
      <c r="E295" s="909"/>
      <c r="F295" s="909"/>
      <c r="G295" s="909"/>
    </row>
    <row r="296" spans="2:8" x14ac:dyDescent="0.3">
      <c r="B296" s="877" t="s">
        <v>498</v>
      </c>
      <c r="C296" s="878"/>
      <c r="D296" s="878"/>
      <c r="E296" s="879"/>
      <c r="F296" s="882" t="s">
        <v>394</v>
      </c>
      <c r="G296" s="883"/>
    </row>
    <row r="297" spans="2:8" s="47" customFormat="1" x14ac:dyDescent="0.3">
      <c r="B297" s="524" t="s">
        <v>43</v>
      </c>
      <c r="C297" s="525"/>
      <c r="D297" s="526"/>
      <c r="E297" s="527"/>
      <c r="F297" s="937"/>
      <c r="G297" s="938"/>
    </row>
    <row r="298" spans="2:8" x14ac:dyDescent="0.3">
      <c r="B298" s="485" t="s">
        <v>499</v>
      </c>
      <c r="C298" s="486"/>
      <c r="D298" s="110">
        <v>0</v>
      </c>
      <c r="E298" s="494">
        <f>D298*12</f>
        <v>0</v>
      </c>
      <c r="F298" s="894"/>
      <c r="G298" s="895"/>
    </row>
    <row r="299" spans="2:8" x14ac:dyDescent="0.3">
      <c r="B299" s="485" t="s">
        <v>267</v>
      </c>
      <c r="C299" s="486"/>
      <c r="D299" s="487"/>
      <c r="E299" s="110">
        <v>0</v>
      </c>
      <c r="F299" s="894"/>
      <c r="G299" s="895"/>
    </row>
    <row r="300" spans="2:8" x14ac:dyDescent="0.3">
      <c r="B300" s="485" t="s">
        <v>268</v>
      </c>
      <c r="C300" s="486"/>
      <c r="D300" s="487"/>
      <c r="E300" s="110">
        <v>0</v>
      </c>
      <c r="F300" s="894"/>
      <c r="G300" s="895"/>
    </row>
    <row r="301" spans="2:8" x14ac:dyDescent="0.3">
      <c r="B301" s="485" t="s">
        <v>497</v>
      </c>
      <c r="C301" s="486"/>
      <c r="D301" s="487"/>
      <c r="E301" s="110">
        <v>0</v>
      </c>
      <c r="F301" s="894"/>
      <c r="G301" s="895"/>
    </row>
    <row r="302" spans="2:8" x14ac:dyDescent="0.3">
      <c r="B302" s="485" t="s">
        <v>198</v>
      </c>
      <c r="C302" s="106" t="s">
        <v>265</v>
      </c>
      <c r="D302" s="487"/>
      <c r="E302" s="110">
        <v>0</v>
      </c>
      <c r="F302" s="894"/>
      <c r="G302" s="895"/>
    </row>
    <row r="303" spans="2:8" x14ac:dyDescent="0.3">
      <c r="B303" s="485"/>
      <c r="C303" s="106" t="s">
        <v>265</v>
      </c>
      <c r="D303" s="487"/>
      <c r="E303" s="110">
        <v>0</v>
      </c>
      <c r="F303" s="894"/>
      <c r="G303" s="895"/>
    </row>
    <row r="304" spans="2:8" x14ac:dyDescent="0.3">
      <c r="B304" s="485"/>
      <c r="C304" s="106" t="s">
        <v>265</v>
      </c>
      <c r="D304" s="487"/>
      <c r="E304" s="110">
        <v>0</v>
      </c>
      <c r="F304" s="894"/>
      <c r="G304" s="895"/>
    </row>
    <row r="305" spans="2:7" x14ac:dyDescent="0.3">
      <c r="B305" s="485"/>
      <c r="C305" s="486"/>
      <c r="D305" s="487"/>
      <c r="E305" s="487"/>
      <c r="F305" s="894"/>
      <c r="G305" s="895"/>
    </row>
    <row r="306" spans="2:7" x14ac:dyDescent="0.3">
      <c r="B306" s="517" t="s">
        <v>257</v>
      </c>
      <c r="C306" s="106"/>
      <c r="D306" s="487"/>
      <c r="E306" s="110">
        <v>0</v>
      </c>
      <c r="F306" s="894"/>
      <c r="G306" s="895"/>
    </row>
    <row r="307" spans="2:7" x14ac:dyDescent="0.3">
      <c r="B307" s="485"/>
      <c r="C307" s="486"/>
      <c r="D307" s="487"/>
      <c r="E307" s="487"/>
      <c r="F307" s="894"/>
      <c r="G307" s="895"/>
    </row>
    <row r="308" spans="2:7" x14ac:dyDescent="0.3">
      <c r="B308" s="517" t="s">
        <v>269</v>
      </c>
      <c r="C308" s="486"/>
      <c r="D308" s="487"/>
      <c r="E308" s="494">
        <f>SUM(E298:E306)</f>
        <v>0</v>
      </c>
      <c r="F308" s="894"/>
      <c r="G308" s="895"/>
    </row>
    <row r="309" spans="2:7" x14ac:dyDescent="0.3">
      <c r="B309" s="517"/>
      <c r="C309" s="486"/>
      <c r="D309" s="487"/>
      <c r="E309" s="498"/>
      <c r="F309" s="903"/>
      <c r="G309" s="895"/>
    </row>
    <row r="310" spans="2:7" x14ac:dyDescent="0.3">
      <c r="B310" s="517" t="s">
        <v>557</v>
      </c>
      <c r="C310" s="486"/>
      <c r="D310" s="110">
        <v>0</v>
      </c>
      <c r="E310" s="494">
        <f>D310*12</f>
        <v>0</v>
      </c>
      <c r="F310" s="894"/>
      <c r="G310" s="895"/>
    </row>
    <row r="311" spans="2:7" x14ac:dyDescent="0.3">
      <c r="B311" s="517" t="s">
        <v>558</v>
      </c>
      <c r="C311" s="486"/>
      <c r="D311" s="487"/>
      <c r="E311" s="110">
        <v>0</v>
      </c>
      <c r="F311" s="894"/>
      <c r="G311" s="895"/>
    </row>
    <row r="312" spans="2:7" x14ac:dyDescent="0.3">
      <c r="B312" s="485"/>
      <c r="C312" s="486"/>
      <c r="D312" s="487"/>
      <c r="E312" s="487"/>
      <c r="F312" s="894"/>
      <c r="G312" s="895"/>
    </row>
    <row r="313" spans="2:7" x14ac:dyDescent="0.3">
      <c r="B313" s="517" t="s">
        <v>485</v>
      </c>
      <c r="C313" s="486"/>
      <c r="D313" s="110">
        <v>0</v>
      </c>
      <c r="E313" s="494">
        <f>D313*12</f>
        <v>0</v>
      </c>
      <c r="F313" s="894"/>
      <c r="G313" s="895"/>
    </row>
    <row r="314" spans="2:7" x14ac:dyDescent="0.3">
      <c r="B314" s="485"/>
      <c r="C314" s="486"/>
      <c r="D314" s="487"/>
      <c r="E314" s="487"/>
      <c r="F314" s="894"/>
      <c r="G314" s="895"/>
    </row>
    <row r="315" spans="2:7" x14ac:dyDescent="0.3">
      <c r="B315" s="517" t="s">
        <v>486</v>
      </c>
      <c r="C315" s="486"/>
      <c r="D315" s="487"/>
      <c r="E315" s="110">
        <v>0</v>
      </c>
      <c r="F315" s="894"/>
      <c r="G315" s="895"/>
    </row>
    <row r="316" spans="2:7" x14ac:dyDescent="0.3">
      <c r="B316" s="485"/>
      <c r="C316" s="486"/>
      <c r="D316" s="486"/>
      <c r="E316" s="486"/>
      <c r="F316" s="894"/>
      <c r="G316" s="895"/>
    </row>
    <row r="317" spans="2:7" x14ac:dyDescent="0.3">
      <c r="B317" s="485" t="s">
        <v>487</v>
      </c>
      <c r="C317" s="106"/>
      <c r="D317" s="521"/>
      <c r="E317" s="110">
        <v>0</v>
      </c>
      <c r="F317" s="894"/>
      <c r="G317" s="895"/>
    </row>
    <row r="318" spans="2:7" x14ac:dyDescent="0.3">
      <c r="B318" s="485" t="s">
        <v>488</v>
      </c>
      <c r="C318" s="106"/>
      <c r="D318" s="521"/>
      <c r="E318" s="110">
        <v>0</v>
      </c>
      <c r="F318" s="894"/>
      <c r="G318" s="895"/>
    </row>
    <row r="319" spans="2:7" x14ac:dyDescent="0.3">
      <c r="B319" s="485" t="s">
        <v>489</v>
      </c>
      <c r="C319" s="106"/>
      <c r="D319" s="521"/>
      <c r="E319" s="110">
        <v>0</v>
      </c>
      <c r="F319" s="894"/>
      <c r="G319" s="895"/>
    </row>
    <row r="320" spans="2:7" x14ac:dyDescent="0.3">
      <c r="B320" s="485" t="s">
        <v>490</v>
      </c>
      <c r="C320" s="106"/>
      <c r="D320" s="521"/>
      <c r="E320" s="117">
        <v>0</v>
      </c>
      <c r="F320" s="894"/>
      <c r="G320" s="895"/>
    </row>
    <row r="321" spans="2:8" x14ac:dyDescent="0.3">
      <c r="B321" s="485" t="s">
        <v>491</v>
      </c>
      <c r="C321" s="106"/>
      <c r="D321" s="521"/>
      <c r="E321" s="110">
        <v>0</v>
      </c>
      <c r="F321" s="894"/>
      <c r="G321" s="895"/>
    </row>
    <row r="322" spans="2:8" x14ac:dyDescent="0.3">
      <c r="B322" s="485" t="s">
        <v>492</v>
      </c>
      <c r="C322" s="106"/>
      <c r="D322" s="521"/>
      <c r="E322" s="110">
        <v>0</v>
      </c>
      <c r="F322" s="894"/>
      <c r="G322" s="895"/>
    </row>
    <row r="323" spans="2:8" x14ac:dyDescent="0.3">
      <c r="B323" s="485" t="s">
        <v>493</v>
      </c>
      <c r="C323" s="106"/>
      <c r="D323" s="521"/>
      <c r="E323" s="110">
        <v>0</v>
      </c>
      <c r="F323" s="894"/>
      <c r="G323" s="895"/>
    </row>
    <row r="324" spans="2:8" x14ac:dyDescent="0.3">
      <c r="B324" s="485" t="s">
        <v>494</v>
      </c>
      <c r="C324" s="106"/>
      <c r="D324" s="521"/>
      <c r="E324" s="110">
        <v>0</v>
      </c>
      <c r="F324" s="894"/>
      <c r="G324" s="895"/>
    </row>
    <row r="325" spans="2:8" s="47" customFormat="1" x14ac:dyDescent="0.3">
      <c r="B325" s="529"/>
      <c r="C325" s="495"/>
      <c r="D325" s="508"/>
      <c r="E325" s="498"/>
      <c r="F325" s="894"/>
      <c r="G325" s="895"/>
    </row>
    <row r="326" spans="2:8" x14ac:dyDescent="0.3">
      <c r="B326" s="800" t="s">
        <v>495</v>
      </c>
      <c r="C326" s="486"/>
      <c r="D326" s="486"/>
      <c r="E326" s="494">
        <f>SUM(E317:E324)</f>
        <v>0</v>
      </c>
      <c r="F326" s="894"/>
      <c r="G326" s="895"/>
    </row>
    <row r="327" spans="2:8" x14ac:dyDescent="0.3">
      <c r="B327" s="485"/>
      <c r="C327" s="486"/>
      <c r="D327" s="486"/>
      <c r="E327" s="486"/>
      <c r="F327" s="486"/>
      <c r="G327" s="519"/>
    </row>
    <row r="328" spans="2:8" ht="16.2" x14ac:dyDescent="0.3">
      <c r="B328" s="801" t="s">
        <v>496</v>
      </c>
      <c r="C328" s="491"/>
      <c r="D328" s="491"/>
      <c r="E328" s="510">
        <f>E326+E315+E313+E308+E310+E311</f>
        <v>0</v>
      </c>
      <c r="F328" s="491"/>
      <c r="G328" s="798"/>
      <c r="H328" s="39" t="s">
        <v>413</v>
      </c>
    </row>
    <row r="329" spans="2:8" x14ac:dyDescent="0.3">
      <c r="B329" s="885"/>
      <c r="C329" s="885"/>
      <c r="D329" s="885"/>
      <c r="E329" s="885"/>
      <c r="F329" s="885"/>
      <c r="G329" s="885"/>
    </row>
    <row r="330" spans="2:8" ht="21" x14ac:dyDescent="0.4">
      <c r="B330" s="900" t="s">
        <v>57</v>
      </c>
      <c r="C330" s="901"/>
      <c r="D330" s="901"/>
      <c r="E330" s="901"/>
      <c r="F330" s="901"/>
      <c r="G330" s="902"/>
      <c r="H330" s="48"/>
    </row>
    <row r="331" spans="2:8" x14ac:dyDescent="0.3">
      <c r="B331" s="885"/>
      <c r="C331" s="885"/>
      <c r="D331" s="885"/>
      <c r="E331" s="885"/>
      <c r="F331" s="885"/>
      <c r="G331" s="885"/>
    </row>
    <row r="332" spans="2:8" ht="24" x14ac:dyDescent="0.3">
      <c r="B332" s="531" t="s">
        <v>435</v>
      </c>
      <c r="C332" s="531" t="s">
        <v>432</v>
      </c>
      <c r="D332" s="531" t="s">
        <v>433</v>
      </c>
      <c r="E332" s="531" t="s">
        <v>434</v>
      </c>
      <c r="F332" s="531" t="s">
        <v>124</v>
      </c>
      <c r="G332" s="531" t="s">
        <v>394</v>
      </c>
      <c r="H332" s="49"/>
    </row>
    <row r="333" spans="2:8" ht="16.2" x14ac:dyDescent="0.3">
      <c r="B333" s="533" t="s">
        <v>58</v>
      </c>
      <c r="C333" s="110">
        <v>0</v>
      </c>
      <c r="D333" s="522">
        <f>C333*General!$C$9</f>
        <v>0</v>
      </c>
      <c r="E333" s="110">
        <v>0</v>
      </c>
      <c r="F333" s="492">
        <f>SUM(C333:E333)</f>
        <v>0</v>
      </c>
      <c r="G333" s="119"/>
      <c r="H333" s="50"/>
    </row>
    <row r="334" spans="2:8" ht="16.2" x14ac:dyDescent="0.3">
      <c r="B334" s="533" t="s">
        <v>59</v>
      </c>
      <c r="C334" s="110">
        <v>0</v>
      </c>
      <c r="D334" s="522">
        <f>C334*General!$C$9</f>
        <v>0</v>
      </c>
      <c r="E334" s="110">
        <v>0</v>
      </c>
      <c r="F334" s="492">
        <f t="shared" ref="F334:F338" si="8">SUM(C334:E334)</f>
        <v>0</v>
      </c>
      <c r="G334" s="120"/>
      <c r="H334" s="50"/>
    </row>
    <row r="335" spans="2:8" ht="16.2" x14ac:dyDescent="0.3">
      <c r="B335" s="533" t="s">
        <v>60</v>
      </c>
      <c r="C335" s="110">
        <v>0</v>
      </c>
      <c r="D335" s="522">
        <f>C335*General!$C$9</f>
        <v>0</v>
      </c>
      <c r="E335" s="110">
        <v>0</v>
      </c>
      <c r="F335" s="492">
        <f t="shared" si="8"/>
        <v>0</v>
      </c>
      <c r="G335" s="120"/>
      <c r="H335" s="50"/>
    </row>
    <row r="336" spans="2:8" ht="16.2" x14ac:dyDescent="0.3">
      <c r="B336" s="533" t="s">
        <v>61</v>
      </c>
      <c r="C336" s="110">
        <v>0</v>
      </c>
      <c r="D336" s="522">
        <f>C336*General!$C$9</f>
        <v>0</v>
      </c>
      <c r="E336" s="110">
        <v>0</v>
      </c>
      <c r="F336" s="492">
        <f t="shared" si="8"/>
        <v>0</v>
      </c>
      <c r="G336" s="120"/>
      <c r="H336" s="50"/>
    </row>
    <row r="337" spans="2:8" ht="16.2" x14ac:dyDescent="0.3">
      <c r="B337" s="533" t="s">
        <v>62</v>
      </c>
      <c r="C337" s="110">
        <v>0</v>
      </c>
      <c r="D337" s="522">
        <f>C337*General!$C$9</f>
        <v>0</v>
      </c>
      <c r="E337" s="110">
        <v>0</v>
      </c>
      <c r="F337" s="492">
        <f t="shared" si="8"/>
        <v>0</v>
      </c>
      <c r="G337" s="120"/>
      <c r="H337" s="50"/>
    </row>
    <row r="338" spans="2:8" ht="16.2" x14ac:dyDescent="0.3">
      <c r="B338" s="533" t="s">
        <v>63</v>
      </c>
      <c r="C338" s="110">
        <v>0</v>
      </c>
      <c r="D338" s="522">
        <f>C338*General!$C$9</f>
        <v>0</v>
      </c>
      <c r="E338" s="110">
        <v>0</v>
      </c>
      <c r="F338" s="492">
        <f t="shared" si="8"/>
        <v>0</v>
      </c>
      <c r="G338" s="120"/>
      <c r="H338" s="50"/>
    </row>
    <row r="339" spans="2:8" ht="16.2" x14ac:dyDescent="0.3">
      <c r="B339" s="534" t="s">
        <v>436</v>
      </c>
      <c r="C339" s="535"/>
      <c r="D339" s="535"/>
      <c r="E339" s="535"/>
      <c r="F339" s="492">
        <f>SUM(F333:F338)</f>
        <v>0</v>
      </c>
      <c r="G339" s="121"/>
      <c r="H339" s="39" t="s">
        <v>413</v>
      </c>
    </row>
    <row r="340" spans="2:8" x14ac:dyDescent="0.3">
      <c r="B340" s="763"/>
      <c r="C340" s="763"/>
      <c r="D340" s="763"/>
      <c r="E340" s="763"/>
      <c r="F340" s="763"/>
      <c r="G340" s="763"/>
    </row>
    <row r="341" spans="2:8" ht="21" x14ac:dyDescent="0.3">
      <c r="B341" s="900" t="s">
        <v>503</v>
      </c>
      <c r="C341" s="901"/>
      <c r="D341" s="901"/>
      <c r="E341" s="901"/>
      <c r="F341" s="901"/>
      <c r="G341" s="902"/>
    </row>
    <row r="342" spans="2:8" x14ac:dyDescent="0.3">
      <c r="B342" s="763"/>
      <c r="C342" s="763"/>
      <c r="D342" s="763"/>
      <c r="E342" s="763"/>
      <c r="F342" s="763"/>
      <c r="G342" s="763"/>
    </row>
    <row r="343" spans="2:8" x14ac:dyDescent="0.3">
      <c r="B343" s="877" t="s">
        <v>68</v>
      </c>
      <c r="C343" s="878"/>
      <c r="D343" s="878"/>
      <c r="E343" s="879"/>
      <c r="F343" s="882" t="s">
        <v>394</v>
      </c>
      <c r="G343" s="883"/>
    </row>
    <row r="344" spans="2:8" x14ac:dyDescent="0.3">
      <c r="B344" s="485" t="s">
        <v>393</v>
      </c>
      <c r="C344" s="486"/>
      <c r="D344" s="110">
        <v>0</v>
      </c>
      <c r="E344" s="487">
        <f>D344*12</f>
        <v>0</v>
      </c>
      <c r="F344" s="892"/>
      <c r="G344" s="893"/>
    </row>
    <row r="345" spans="2:8" x14ac:dyDescent="0.3">
      <c r="B345" s="485"/>
      <c r="C345" s="486"/>
      <c r="D345" s="508"/>
      <c r="E345" s="521"/>
      <c r="F345" s="894"/>
      <c r="G345" s="895"/>
    </row>
    <row r="346" spans="2:8" x14ac:dyDescent="0.3">
      <c r="B346" s="872" t="s">
        <v>285</v>
      </c>
      <c r="C346" s="114" t="s">
        <v>321</v>
      </c>
      <c r="D346" s="508"/>
      <c r="E346" s="109">
        <v>0</v>
      </c>
      <c r="F346" s="894"/>
      <c r="G346" s="895"/>
    </row>
    <row r="347" spans="2:8" x14ac:dyDescent="0.3">
      <c r="B347" s="873"/>
      <c r="C347" s="114" t="s">
        <v>322</v>
      </c>
      <c r="D347" s="508"/>
      <c r="E347" s="109">
        <v>0</v>
      </c>
      <c r="F347" s="894"/>
      <c r="G347" s="895"/>
    </row>
    <row r="348" spans="2:8" x14ac:dyDescent="0.3">
      <c r="B348" s="873"/>
      <c r="C348" s="122" t="s">
        <v>323</v>
      </c>
      <c r="D348" s="508"/>
      <c r="E348" s="109">
        <v>0</v>
      </c>
      <c r="F348" s="894"/>
      <c r="G348" s="895"/>
    </row>
    <row r="349" spans="2:8" x14ac:dyDescent="0.3">
      <c r="B349" s="874"/>
      <c r="C349" s="114" t="s">
        <v>324</v>
      </c>
      <c r="D349" s="508"/>
      <c r="E349" s="123">
        <v>0</v>
      </c>
      <c r="F349" s="894"/>
      <c r="G349" s="895"/>
    </row>
    <row r="350" spans="2:8" x14ac:dyDescent="0.3">
      <c r="B350" s="489"/>
      <c r="C350" s="495"/>
      <c r="D350" s="508"/>
      <c r="E350" s="508"/>
      <c r="F350" s="894"/>
      <c r="G350" s="895"/>
    </row>
    <row r="351" spans="2:8" ht="16.2" x14ac:dyDescent="0.3">
      <c r="B351" s="490" t="s">
        <v>320</v>
      </c>
      <c r="C351" s="536"/>
      <c r="D351" s="509"/>
      <c r="E351" s="492">
        <f>SUM(E344:E349)</f>
        <v>0</v>
      </c>
      <c r="F351" s="896"/>
      <c r="G351" s="897"/>
      <c r="H351" s="39" t="s">
        <v>413</v>
      </c>
    </row>
    <row r="352" spans="2:8" x14ac:dyDescent="0.3">
      <c r="B352" s="898"/>
      <c r="C352" s="898"/>
      <c r="D352" s="898"/>
      <c r="E352" s="898"/>
      <c r="F352" s="898"/>
      <c r="G352" s="898"/>
    </row>
    <row r="353" spans="2:8" x14ac:dyDescent="0.3">
      <c r="B353" s="899"/>
      <c r="C353" s="899"/>
      <c r="D353" s="899"/>
      <c r="E353" s="899"/>
      <c r="F353" s="899"/>
      <c r="G353" s="899"/>
    </row>
    <row r="354" spans="2:8" ht="21" x14ac:dyDescent="0.3">
      <c r="B354" s="900" t="s">
        <v>287</v>
      </c>
      <c r="C354" s="901"/>
      <c r="D354" s="901"/>
      <c r="E354" s="901"/>
      <c r="F354" s="901"/>
      <c r="G354" s="902"/>
    </row>
    <row r="355" spans="2:8" x14ac:dyDescent="0.3">
      <c r="B355" s="885"/>
      <c r="C355" s="885"/>
      <c r="D355" s="885"/>
      <c r="E355" s="885"/>
      <c r="F355" s="885"/>
      <c r="G355" s="885"/>
    </row>
    <row r="356" spans="2:8" x14ac:dyDescent="0.3">
      <c r="B356" s="877" t="s">
        <v>325</v>
      </c>
      <c r="C356" s="878"/>
      <c r="D356" s="878"/>
      <c r="E356" s="879"/>
      <c r="F356" s="882" t="s">
        <v>394</v>
      </c>
      <c r="G356" s="883"/>
    </row>
    <row r="357" spans="2:8" x14ac:dyDescent="0.3">
      <c r="B357" s="485" t="s">
        <v>326</v>
      </c>
      <c r="C357" s="486"/>
      <c r="D357" s="107">
        <v>0</v>
      </c>
      <c r="E357" s="494">
        <f>D357*12</f>
        <v>0</v>
      </c>
      <c r="F357" s="875"/>
      <c r="G357" s="876"/>
    </row>
    <row r="358" spans="2:8" x14ac:dyDescent="0.3">
      <c r="B358" s="485"/>
      <c r="C358" s="486"/>
      <c r="D358" s="498"/>
      <c r="E358" s="498"/>
      <c r="F358" s="880"/>
      <c r="G358" s="881"/>
    </row>
    <row r="359" spans="2:8" x14ac:dyDescent="0.3">
      <c r="B359" s="872" t="s">
        <v>285</v>
      </c>
      <c r="C359" s="106" t="s">
        <v>321</v>
      </c>
      <c r="D359" s="498"/>
      <c r="E359" s="107">
        <v>0</v>
      </c>
      <c r="F359" s="880"/>
      <c r="G359" s="881"/>
    </row>
    <row r="360" spans="2:8" x14ac:dyDescent="0.3">
      <c r="B360" s="873"/>
      <c r="C360" s="106" t="s">
        <v>322</v>
      </c>
      <c r="D360" s="498"/>
      <c r="E360" s="107">
        <v>0</v>
      </c>
      <c r="F360" s="880"/>
      <c r="G360" s="881"/>
    </row>
    <row r="361" spans="2:8" x14ac:dyDescent="0.3">
      <c r="B361" s="874"/>
      <c r="C361" s="106" t="s">
        <v>323</v>
      </c>
      <c r="D361" s="498"/>
      <c r="E361" s="107">
        <v>0</v>
      </c>
      <c r="F361" s="880"/>
      <c r="G361" s="881"/>
    </row>
    <row r="362" spans="2:8" x14ac:dyDescent="0.3">
      <c r="B362" s="489"/>
      <c r="C362" s="495"/>
      <c r="D362" s="498"/>
      <c r="E362" s="498"/>
      <c r="F362" s="880"/>
      <c r="G362" s="881"/>
    </row>
    <row r="363" spans="2:8" ht="16.2" x14ac:dyDescent="0.3">
      <c r="B363" s="537" t="s">
        <v>328</v>
      </c>
      <c r="C363" s="536"/>
      <c r="D363" s="538"/>
      <c r="E363" s="492">
        <f>SUM(E357:E361)</f>
        <v>0</v>
      </c>
      <c r="F363" s="886"/>
      <c r="G363" s="887"/>
      <c r="H363" s="39" t="s">
        <v>413</v>
      </c>
    </row>
    <row r="364" spans="2:8" x14ac:dyDescent="0.3">
      <c r="B364" s="763"/>
      <c r="C364" s="763"/>
      <c r="D364" s="805"/>
      <c r="E364" s="805"/>
      <c r="F364" s="805"/>
      <c r="G364" s="763"/>
    </row>
    <row r="365" spans="2:8" x14ac:dyDescent="0.3">
      <c r="B365" s="877" t="s">
        <v>334</v>
      </c>
      <c r="C365" s="878"/>
      <c r="D365" s="878"/>
      <c r="E365" s="879"/>
      <c r="F365" s="882" t="s">
        <v>394</v>
      </c>
      <c r="G365" s="883"/>
    </row>
    <row r="366" spans="2:8" ht="31.5" customHeight="1" x14ac:dyDescent="0.3">
      <c r="B366" s="888" t="s">
        <v>329</v>
      </c>
      <c r="C366" s="889"/>
      <c r="D366" s="124">
        <v>0</v>
      </c>
      <c r="E366" s="508"/>
      <c r="F366" s="875"/>
      <c r="G366" s="876"/>
    </row>
    <row r="367" spans="2:8" ht="28.2" customHeight="1" x14ac:dyDescent="0.3">
      <c r="B367" s="888" t="s">
        <v>332</v>
      </c>
      <c r="C367" s="889"/>
      <c r="D367" s="110">
        <v>0</v>
      </c>
      <c r="E367" s="494">
        <f>D366*D367</f>
        <v>0</v>
      </c>
      <c r="F367" s="880"/>
      <c r="G367" s="881"/>
    </row>
    <row r="368" spans="2:8" x14ac:dyDescent="0.3">
      <c r="B368" s="485"/>
      <c r="C368" s="486"/>
      <c r="D368" s="508"/>
      <c r="E368" s="498"/>
      <c r="F368" s="880"/>
      <c r="G368" s="881"/>
    </row>
    <row r="369" spans="2:8" x14ac:dyDescent="0.3">
      <c r="B369" s="890" t="s">
        <v>333</v>
      </c>
      <c r="C369" s="891"/>
      <c r="D369" s="508"/>
      <c r="E369" s="498"/>
      <c r="F369" s="880"/>
      <c r="G369" s="881"/>
    </row>
    <row r="370" spans="2:8" x14ac:dyDescent="0.3">
      <c r="B370" s="485" t="s">
        <v>330</v>
      </c>
      <c r="C370" s="486"/>
      <c r="D370" s="508"/>
      <c r="E370" s="815">
        <v>0</v>
      </c>
      <c r="F370" s="880"/>
      <c r="G370" s="881"/>
    </row>
    <row r="371" spans="2:8" x14ac:dyDescent="0.3">
      <c r="B371" s="485"/>
      <c r="C371" s="486"/>
      <c r="D371" s="508"/>
      <c r="E371" s="498"/>
      <c r="F371" s="880"/>
      <c r="G371" s="881"/>
    </row>
    <row r="372" spans="2:8" x14ac:dyDescent="0.3">
      <c r="B372" s="872" t="s">
        <v>285</v>
      </c>
      <c r="C372" s="106" t="s">
        <v>321</v>
      </c>
      <c r="D372" s="508"/>
      <c r="E372" s="117">
        <v>0</v>
      </c>
      <c r="F372" s="880"/>
      <c r="G372" s="881"/>
    </row>
    <row r="373" spans="2:8" x14ac:dyDescent="0.3">
      <c r="B373" s="873"/>
      <c r="C373" s="106" t="s">
        <v>322</v>
      </c>
      <c r="D373" s="508"/>
      <c r="E373" s="110">
        <v>0</v>
      </c>
      <c r="F373" s="880"/>
      <c r="G373" s="881"/>
    </row>
    <row r="374" spans="2:8" x14ac:dyDescent="0.3">
      <c r="B374" s="874"/>
      <c r="C374" s="106" t="s">
        <v>323</v>
      </c>
      <c r="D374" s="508"/>
      <c r="E374" s="107">
        <v>0</v>
      </c>
      <c r="F374" s="880"/>
      <c r="G374" s="881"/>
    </row>
    <row r="375" spans="2:8" x14ac:dyDescent="0.3">
      <c r="B375" s="485"/>
      <c r="C375" s="486"/>
      <c r="D375" s="508"/>
      <c r="E375" s="498"/>
      <c r="F375" s="880"/>
      <c r="G375" s="881"/>
    </row>
    <row r="376" spans="2:8" ht="16.2" x14ac:dyDescent="0.3">
      <c r="B376" s="537" t="s">
        <v>331</v>
      </c>
      <c r="C376" s="491"/>
      <c r="D376" s="509"/>
      <c r="E376" s="492">
        <f>SUM(E367:E374)</f>
        <v>0</v>
      </c>
      <c r="F376" s="806"/>
      <c r="G376" s="798"/>
      <c r="H376" s="39" t="s">
        <v>413</v>
      </c>
    </row>
    <row r="377" spans="2:8" x14ac:dyDescent="0.3">
      <c r="B377" s="885"/>
      <c r="C377" s="885"/>
      <c r="D377" s="885"/>
      <c r="E377" s="885"/>
      <c r="F377" s="885"/>
      <c r="G377" s="885"/>
    </row>
    <row r="378" spans="2:8" x14ac:dyDescent="0.3">
      <c r="B378" s="877" t="s">
        <v>335</v>
      </c>
      <c r="C378" s="878"/>
      <c r="D378" s="878"/>
      <c r="E378" s="879"/>
      <c r="F378" s="882" t="s">
        <v>370</v>
      </c>
      <c r="G378" s="883"/>
    </row>
    <row r="379" spans="2:8" x14ac:dyDescent="0.3">
      <c r="B379" s="485" t="s">
        <v>336</v>
      </c>
      <c r="C379" s="486"/>
      <c r="D379" s="110">
        <v>0</v>
      </c>
      <c r="E379" s="508"/>
      <c r="F379" s="880"/>
      <c r="G379" s="881"/>
    </row>
    <row r="380" spans="2:8" x14ac:dyDescent="0.3">
      <c r="B380" s="807" t="s">
        <v>502</v>
      </c>
      <c r="C380" s="486"/>
      <c r="D380" s="124">
        <v>0</v>
      </c>
      <c r="E380" s="494">
        <f>D379*D380</f>
        <v>0</v>
      </c>
      <c r="F380" s="880"/>
      <c r="G380" s="881"/>
    </row>
    <row r="381" spans="2:8" x14ac:dyDescent="0.3">
      <c r="B381" s="872" t="s">
        <v>285</v>
      </c>
      <c r="C381" s="106" t="s">
        <v>321</v>
      </c>
      <c r="D381" s="508"/>
      <c r="E381" s="109">
        <v>0</v>
      </c>
      <c r="F381" s="880"/>
      <c r="G381" s="881"/>
    </row>
    <row r="382" spans="2:8" x14ac:dyDescent="0.3">
      <c r="B382" s="873"/>
      <c r="C382" s="106" t="s">
        <v>322</v>
      </c>
      <c r="D382" s="508"/>
      <c r="E382" s="109">
        <v>0</v>
      </c>
      <c r="F382" s="880"/>
      <c r="G382" s="881"/>
    </row>
    <row r="383" spans="2:8" x14ac:dyDescent="0.3">
      <c r="B383" s="874"/>
      <c r="C383" s="106" t="s">
        <v>323</v>
      </c>
      <c r="D383" s="508"/>
      <c r="E383" s="123">
        <v>0</v>
      </c>
      <c r="F383" s="880"/>
      <c r="G383" s="881"/>
    </row>
    <row r="384" spans="2:8" x14ac:dyDescent="0.3">
      <c r="B384" s="489"/>
      <c r="C384" s="495"/>
      <c r="D384" s="508"/>
      <c r="E384" s="498"/>
      <c r="F384" s="880"/>
      <c r="G384" s="881"/>
    </row>
    <row r="385" spans="2:8" ht="16.2" x14ac:dyDescent="0.3">
      <c r="B385" s="537" t="s">
        <v>337</v>
      </c>
      <c r="C385" s="536"/>
      <c r="D385" s="509"/>
      <c r="E385" s="492">
        <f>SUM(E379:E383)</f>
        <v>0</v>
      </c>
      <c r="F385" s="806"/>
      <c r="G385" s="798"/>
      <c r="H385" s="39" t="s">
        <v>413</v>
      </c>
    </row>
    <row r="386" spans="2:8" x14ac:dyDescent="0.3">
      <c r="B386" s="885"/>
      <c r="C386" s="885"/>
      <c r="D386" s="885"/>
      <c r="E386" s="885"/>
      <c r="F386" s="885"/>
      <c r="G386" s="885"/>
    </row>
    <row r="387" spans="2:8" x14ac:dyDescent="0.3">
      <c r="B387" s="877" t="s">
        <v>338</v>
      </c>
      <c r="C387" s="878"/>
      <c r="D387" s="878"/>
      <c r="E387" s="879"/>
      <c r="F387" s="882" t="s">
        <v>370</v>
      </c>
      <c r="G387" s="883"/>
    </row>
    <row r="388" spans="2:8" x14ac:dyDescent="0.3">
      <c r="B388" s="485" t="s">
        <v>339</v>
      </c>
      <c r="C388" s="486"/>
      <c r="D388" s="117">
        <v>0</v>
      </c>
      <c r="E388" s="544">
        <f>D388*12</f>
        <v>0</v>
      </c>
      <c r="F388" s="880"/>
      <c r="G388" s="881"/>
    </row>
    <row r="389" spans="2:8" x14ac:dyDescent="0.3">
      <c r="B389" s="485" t="s">
        <v>340</v>
      </c>
      <c r="C389" s="486"/>
      <c r="D389" s="508"/>
      <c r="E389" s="117">
        <v>0</v>
      </c>
      <c r="F389" s="880"/>
      <c r="G389" s="881"/>
    </row>
    <row r="390" spans="2:8" x14ac:dyDescent="0.3">
      <c r="B390" s="485"/>
      <c r="C390" s="486"/>
      <c r="D390" s="508"/>
      <c r="E390" s="498"/>
      <c r="F390" s="880"/>
      <c r="G390" s="881"/>
    </row>
    <row r="391" spans="2:8" x14ac:dyDescent="0.3">
      <c r="B391" s="872" t="s">
        <v>285</v>
      </c>
      <c r="C391" s="106" t="s">
        <v>321</v>
      </c>
      <c r="D391" s="508"/>
      <c r="E391" s="110">
        <v>0</v>
      </c>
      <c r="F391" s="880"/>
      <c r="G391" s="881"/>
    </row>
    <row r="392" spans="2:8" x14ac:dyDescent="0.3">
      <c r="B392" s="873"/>
      <c r="C392" s="106" t="s">
        <v>322</v>
      </c>
      <c r="D392" s="508"/>
      <c r="E392" s="110">
        <v>0</v>
      </c>
      <c r="F392" s="880"/>
      <c r="G392" s="881"/>
    </row>
    <row r="393" spans="2:8" x14ac:dyDescent="0.3">
      <c r="B393" s="874"/>
      <c r="C393" s="106" t="s">
        <v>323</v>
      </c>
      <c r="D393" s="508"/>
      <c r="E393" s="107">
        <v>0</v>
      </c>
      <c r="F393" s="880"/>
      <c r="G393" s="881"/>
    </row>
    <row r="394" spans="2:8" x14ac:dyDescent="0.3">
      <c r="B394" s="489"/>
      <c r="C394" s="495"/>
      <c r="D394" s="508"/>
      <c r="E394" s="498"/>
      <c r="F394" s="880"/>
      <c r="G394" s="881"/>
    </row>
    <row r="395" spans="2:8" ht="16.2" x14ac:dyDescent="0.3">
      <c r="B395" s="537" t="s">
        <v>341</v>
      </c>
      <c r="C395" s="536"/>
      <c r="D395" s="509"/>
      <c r="E395" s="492">
        <f>SUM(E388:E393)</f>
        <v>0</v>
      </c>
      <c r="F395" s="806"/>
      <c r="G395" s="798"/>
      <c r="H395" s="39" t="s">
        <v>413</v>
      </c>
    </row>
    <row r="396" spans="2:8" x14ac:dyDescent="0.3">
      <c r="B396" s="885"/>
      <c r="C396" s="885"/>
      <c r="D396" s="885"/>
      <c r="E396" s="885"/>
      <c r="F396" s="885"/>
      <c r="G396" s="885"/>
    </row>
    <row r="397" spans="2:8" x14ac:dyDescent="0.3">
      <c r="B397" s="877" t="s">
        <v>342</v>
      </c>
      <c r="C397" s="878"/>
      <c r="D397" s="878"/>
      <c r="E397" s="879"/>
      <c r="F397" s="882" t="s">
        <v>370</v>
      </c>
      <c r="G397" s="883"/>
    </row>
    <row r="398" spans="2:8" x14ac:dyDescent="0.3">
      <c r="B398" s="485" t="s">
        <v>343</v>
      </c>
      <c r="C398" s="486"/>
      <c r="D398" s="110">
        <v>0</v>
      </c>
      <c r="E398" s="508"/>
      <c r="F398" s="875"/>
      <c r="G398" s="876"/>
    </row>
    <row r="399" spans="2:8" x14ac:dyDescent="0.3">
      <c r="B399" s="539" t="s">
        <v>344</v>
      </c>
      <c r="C399" s="486"/>
      <c r="D399" s="124">
        <v>0</v>
      </c>
      <c r="E399" s="544">
        <f>D398*D399</f>
        <v>0</v>
      </c>
      <c r="F399" s="880"/>
      <c r="G399" s="881"/>
    </row>
    <row r="400" spans="2:8" x14ac:dyDescent="0.3">
      <c r="B400" s="540"/>
      <c r="C400" s="486"/>
      <c r="D400" s="508"/>
      <c r="E400" s="498"/>
      <c r="F400" s="880"/>
      <c r="G400" s="881"/>
    </row>
    <row r="401" spans="2:8" x14ac:dyDescent="0.3">
      <c r="B401" s="539" t="s">
        <v>345</v>
      </c>
      <c r="C401" s="486"/>
      <c r="D401" s="508"/>
      <c r="E401" s="498"/>
      <c r="F401" s="880"/>
      <c r="G401" s="881"/>
    </row>
    <row r="402" spans="2:8" x14ac:dyDescent="0.3">
      <c r="B402" s="808" t="s">
        <v>346</v>
      </c>
      <c r="C402" s="486"/>
      <c r="D402" s="508"/>
      <c r="E402" s="109">
        <v>0</v>
      </c>
      <c r="F402" s="880"/>
      <c r="G402" s="881"/>
    </row>
    <row r="403" spans="2:8" x14ac:dyDescent="0.3">
      <c r="B403" s="808" t="s">
        <v>501</v>
      </c>
      <c r="C403" s="486"/>
      <c r="D403" s="508"/>
      <c r="E403" s="109">
        <v>0</v>
      </c>
      <c r="F403" s="880"/>
      <c r="G403" s="881"/>
    </row>
    <row r="404" spans="2:8" x14ac:dyDescent="0.3">
      <c r="B404" s="540"/>
      <c r="C404" s="486"/>
      <c r="D404" s="508"/>
      <c r="E404" s="498"/>
      <c r="F404" s="880"/>
      <c r="G404" s="881"/>
    </row>
    <row r="405" spans="2:8" x14ac:dyDescent="0.3">
      <c r="B405" s="872" t="s">
        <v>285</v>
      </c>
      <c r="C405" s="106" t="s">
        <v>321</v>
      </c>
      <c r="D405" s="508"/>
      <c r="E405" s="109">
        <v>0</v>
      </c>
      <c r="F405" s="880"/>
      <c r="G405" s="881"/>
    </row>
    <row r="406" spans="2:8" x14ac:dyDescent="0.3">
      <c r="B406" s="873"/>
      <c r="C406" s="106" t="s">
        <v>322</v>
      </c>
      <c r="D406" s="508"/>
      <c r="E406" s="109">
        <v>0</v>
      </c>
      <c r="F406" s="880"/>
      <c r="G406" s="881"/>
    </row>
    <row r="407" spans="2:8" x14ac:dyDescent="0.3">
      <c r="B407" s="874"/>
      <c r="C407" s="106" t="s">
        <v>323</v>
      </c>
      <c r="D407" s="508"/>
      <c r="E407" s="123">
        <v>0</v>
      </c>
      <c r="F407" s="880"/>
      <c r="G407" s="881"/>
    </row>
    <row r="408" spans="2:8" x14ac:dyDescent="0.3">
      <c r="B408" s="489"/>
      <c r="C408" s="495"/>
      <c r="D408" s="508"/>
      <c r="E408" s="498"/>
      <c r="F408" s="880"/>
      <c r="G408" s="881"/>
    </row>
    <row r="409" spans="2:8" ht="16.2" x14ac:dyDescent="0.3">
      <c r="B409" s="537" t="s">
        <v>347</v>
      </c>
      <c r="C409" s="536"/>
      <c r="D409" s="509"/>
      <c r="E409" s="492">
        <f>SUM(E398:E407)</f>
        <v>0</v>
      </c>
      <c r="F409" s="806"/>
      <c r="G409" s="798"/>
      <c r="H409" s="39" t="s">
        <v>413</v>
      </c>
    </row>
    <row r="410" spans="2:8" x14ac:dyDescent="0.3">
      <c r="B410" s="885"/>
      <c r="C410" s="885"/>
      <c r="D410" s="885"/>
      <c r="E410" s="885"/>
      <c r="F410" s="885"/>
      <c r="G410" s="885"/>
    </row>
    <row r="411" spans="2:8" x14ac:dyDescent="0.3">
      <c r="B411" s="877" t="s">
        <v>348</v>
      </c>
      <c r="C411" s="878"/>
      <c r="D411" s="878"/>
      <c r="E411" s="879"/>
      <c r="F411" s="882" t="s">
        <v>370</v>
      </c>
      <c r="G411" s="883"/>
    </row>
    <row r="412" spans="2:8" x14ac:dyDescent="0.3">
      <c r="B412" s="485" t="s">
        <v>349</v>
      </c>
      <c r="C412" s="486"/>
      <c r="D412" s="542">
        <f>D129</f>
        <v>0</v>
      </c>
      <c r="E412" s="508"/>
      <c r="F412" s="875"/>
      <c r="G412" s="876"/>
    </row>
    <row r="413" spans="2:8" x14ac:dyDescent="0.3">
      <c r="B413" s="539" t="s">
        <v>350</v>
      </c>
      <c r="C413" s="486"/>
      <c r="D413" s="508"/>
      <c r="E413" s="508"/>
      <c r="F413" s="880"/>
      <c r="G413" s="881"/>
    </row>
    <row r="414" spans="2:8" x14ac:dyDescent="0.3">
      <c r="B414" s="541" t="s">
        <v>351</v>
      </c>
      <c r="C414" s="486"/>
      <c r="D414" s="110">
        <v>0</v>
      </c>
      <c r="E414" s="544">
        <f>$D$412*D414</f>
        <v>0</v>
      </c>
      <c r="F414" s="880"/>
      <c r="G414" s="881"/>
    </row>
    <row r="415" spans="2:8" x14ac:dyDescent="0.3">
      <c r="B415" s="541" t="s">
        <v>352</v>
      </c>
      <c r="C415" s="486"/>
      <c r="D415" s="110">
        <v>0</v>
      </c>
      <c r="E415" s="544">
        <f t="shared" ref="E415:E419" si="9">$D$412*D415</f>
        <v>0</v>
      </c>
      <c r="F415" s="880"/>
      <c r="G415" s="881"/>
    </row>
    <row r="416" spans="2:8" x14ac:dyDescent="0.3">
      <c r="B416" s="541" t="s">
        <v>356</v>
      </c>
      <c r="C416" s="486"/>
      <c r="D416" s="110">
        <v>0</v>
      </c>
      <c r="E416" s="544">
        <f t="shared" si="9"/>
        <v>0</v>
      </c>
      <c r="F416" s="880"/>
      <c r="G416" s="881"/>
    </row>
    <row r="417" spans="2:8" x14ac:dyDescent="0.3">
      <c r="B417" s="543" t="s">
        <v>353</v>
      </c>
      <c r="C417" s="106"/>
      <c r="D417" s="110">
        <v>0</v>
      </c>
      <c r="E417" s="544">
        <f t="shared" si="9"/>
        <v>0</v>
      </c>
      <c r="F417" s="880"/>
      <c r="G417" s="881"/>
    </row>
    <row r="418" spans="2:8" x14ac:dyDescent="0.3">
      <c r="B418" s="543" t="s">
        <v>354</v>
      </c>
      <c r="C418" s="106"/>
      <c r="D418" s="110">
        <v>0</v>
      </c>
      <c r="E418" s="544">
        <f t="shared" si="9"/>
        <v>0</v>
      </c>
      <c r="F418" s="880"/>
      <c r="G418" s="881"/>
    </row>
    <row r="419" spans="2:8" x14ac:dyDescent="0.3">
      <c r="B419" s="543" t="s">
        <v>355</v>
      </c>
      <c r="C419" s="106"/>
      <c r="D419" s="110">
        <v>0</v>
      </c>
      <c r="E419" s="544">
        <f t="shared" si="9"/>
        <v>0</v>
      </c>
      <c r="F419" s="880"/>
      <c r="G419" s="881"/>
    </row>
    <row r="420" spans="2:8" x14ac:dyDescent="0.3">
      <c r="B420" s="540"/>
      <c r="C420" s="486"/>
      <c r="D420" s="508"/>
      <c r="E420" s="508"/>
      <c r="F420" s="880"/>
      <c r="G420" s="881"/>
    </row>
    <row r="421" spans="2:8" x14ac:dyDescent="0.3">
      <c r="B421" s="872" t="s">
        <v>285</v>
      </c>
      <c r="C421" s="106" t="s">
        <v>321</v>
      </c>
      <c r="D421" s="508"/>
      <c r="E421" s="123">
        <v>0</v>
      </c>
      <c r="F421" s="880"/>
      <c r="G421" s="881"/>
    </row>
    <row r="422" spans="2:8" x14ac:dyDescent="0.3">
      <c r="B422" s="873"/>
      <c r="C422" s="106" t="s">
        <v>322</v>
      </c>
      <c r="D422" s="508"/>
      <c r="E422" s="123">
        <v>0</v>
      </c>
      <c r="F422" s="880"/>
      <c r="G422" s="881"/>
    </row>
    <row r="423" spans="2:8" x14ac:dyDescent="0.3">
      <c r="B423" s="874"/>
      <c r="C423" s="106" t="s">
        <v>323</v>
      </c>
      <c r="D423" s="508"/>
      <c r="E423" s="123">
        <v>0</v>
      </c>
      <c r="F423" s="880"/>
      <c r="G423" s="881"/>
    </row>
    <row r="424" spans="2:8" x14ac:dyDescent="0.3">
      <c r="B424" s="489"/>
      <c r="C424" s="495"/>
      <c r="D424" s="508"/>
      <c r="E424" s="498"/>
      <c r="F424" s="880"/>
      <c r="G424" s="881"/>
    </row>
    <row r="425" spans="2:8" ht="16.2" x14ac:dyDescent="0.3">
      <c r="B425" s="537" t="s">
        <v>357</v>
      </c>
      <c r="C425" s="536"/>
      <c r="D425" s="509"/>
      <c r="E425" s="492">
        <f>SUM(E412:E423)</f>
        <v>0</v>
      </c>
      <c r="F425" s="806"/>
      <c r="G425" s="798"/>
      <c r="H425" s="39" t="s">
        <v>413</v>
      </c>
    </row>
    <row r="426" spans="2:8" x14ac:dyDescent="0.3">
      <c r="B426" s="885"/>
      <c r="C426" s="885"/>
      <c r="D426" s="885"/>
      <c r="E426" s="885"/>
      <c r="F426" s="885"/>
      <c r="G426" s="885"/>
    </row>
    <row r="427" spans="2:8" x14ac:dyDescent="0.3">
      <c r="B427" s="877" t="s">
        <v>358</v>
      </c>
      <c r="C427" s="878"/>
      <c r="D427" s="878"/>
      <c r="E427" s="879"/>
      <c r="F427" s="882" t="s">
        <v>370</v>
      </c>
      <c r="G427" s="883"/>
    </row>
    <row r="428" spans="2:8" ht="32.1" customHeight="1" x14ac:dyDescent="0.3">
      <c r="B428" s="888" t="s">
        <v>359</v>
      </c>
      <c r="C428" s="889"/>
      <c r="D428" s="124">
        <v>0</v>
      </c>
      <c r="E428" s="508"/>
      <c r="F428" s="875"/>
      <c r="G428" s="876"/>
    </row>
    <row r="429" spans="2:8" ht="14.7" customHeight="1" x14ac:dyDescent="0.3">
      <c r="B429" s="888" t="s">
        <v>332</v>
      </c>
      <c r="C429" s="889"/>
      <c r="D429" s="110">
        <v>0</v>
      </c>
      <c r="E429" s="544">
        <f>D428*D429</f>
        <v>0</v>
      </c>
      <c r="F429" s="880"/>
      <c r="G429" s="881"/>
    </row>
    <row r="430" spans="2:8" x14ac:dyDescent="0.3">
      <c r="B430" s="485"/>
      <c r="C430" s="486"/>
      <c r="D430" s="498"/>
      <c r="E430" s="498"/>
      <c r="F430" s="880"/>
      <c r="G430" s="881"/>
    </row>
    <row r="431" spans="2:8" x14ac:dyDescent="0.3">
      <c r="B431" s="872" t="s">
        <v>285</v>
      </c>
      <c r="C431" s="106" t="s">
        <v>321</v>
      </c>
      <c r="D431" s="498"/>
      <c r="E431" s="123">
        <v>0</v>
      </c>
      <c r="F431" s="880"/>
      <c r="G431" s="881"/>
    </row>
    <row r="432" spans="2:8" x14ac:dyDescent="0.3">
      <c r="B432" s="873"/>
      <c r="C432" s="106" t="s">
        <v>322</v>
      </c>
      <c r="D432" s="498"/>
      <c r="E432" s="123">
        <v>0</v>
      </c>
      <c r="F432" s="880"/>
      <c r="G432" s="881"/>
    </row>
    <row r="433" spans="2:8" x14ac:dyDescent="0.3">
      <c r="B433" s="874"/>
      <c r="C433" s="106" t="s">
        <v>323</v>
      </c>
      <c r="D433" s="498"/>
      <c r="E433" s="123">
        <v>0</v>
      </c>
      <c r="F433" s="880"/>
      <c r="G433" s="881"/>
    </row>
    <row r="434" spans="2:8" x14ac:dyDescent="0.3">
      <c r="B434" s="485"/>
      <c r="C434" s="486"/>
      <c r="D434" s="498"/>
      <c r="E434" s="498"/>
      <c r="F434" s="880"/>
      <c r="G434" s="881"/>
    </row>
    <row r="435" spans="2:8" ht="16.2" x14ac:dyDescent="0.3">
      <c r="B435" s="537" t="s">
        <v>360</v>
      </c>
      <c r="C435" s="491"/>
      <c r="D435" s="538"/>
      <c r="E435" s="492">
        <f>SUM(E429:E433)</f>
        <v>0</v>
      </c>
      <c r="F435" s="806"/>
      <c r="G435" s="798"/>
      <c r="H435" s="39" t="s">
        <v>413</v>
      </c>
    </row>
    <row r="436" spans="2:8" x14ac:dyDescent="0.3">
      <c r="B436" s="885"/>
      <c r="C436" s="885"/>
      <c r="D436" s="885"/>
      <c r="E436" s="885"/>
      <c r="F436" s="885"/>
      <c r="G436" s="885"/>
    </row>
    <row r="437" spans="2:8" x14ac:dyDescent="0.3">
      <c r="B437" s="877" t="s">
        <v>362</v>
      </c>
      <c r="C437" s="878"/>
      <c r="D437" s="878"/>
      <c r="E437" s="879"/>
      <c r="F437" s="882" t="s">
        <v>370</v>
      </c>
      <c r="G437" s="883"/>
    </row>
    <row r="438" spans="2:8" ht="29.7" customHeight="1" x14ac:dyDescent="0.3">
      <c r="B438" s="888" t="s">
        <v>363</v>
      </c>
      <c r="C438" s="889"/>
      <c r="D438" s="124">
        <v>0</v>
      </c>
      <c r="E438" s="508"/>
      <c r="F438" s="875"/>
      <c r="G438" s="876"/>
    </row>
    <row r="439" spans="2:8" ht="15" customHeight="1" x14ac:dyDescent="0.3">
      <c r="B439" s="888" t="s">
        <v>332</v>
      </c>
      <c r="C439" s="889"/>
      <c r="D439" s="110">
        <v>0</v>
      </c>
      <c r="E439" s="544">
        <f>D438*D439</f>
        <v>0</v>
      </c>
      <c r="F439" s="880"/>
      <c r="G439" s="881"/>
    </row>
    <row r="440" spans="2:8" x14ac:dyDescent="0.3">
      <c r="B440" s="485"/>
      <c r="C440" s="486"/>
      <c r="D440" s="498"/>
      <c r="E440" s="498"/>
      <c r="F440" s="880"/>
      <c r="G440" s="881"/>
    </row>
    <row r="441" spans="2:8" x14ac:dyDescent="0.3">
      <c r="B441" s="872" t="s">
        <v>285</v>
      </c>
      <c r="C441" s="106" t="s">
        <v>321</v>
      </c>
      <c r="D441" s="498"/>
      <c r="E441" s="123">
        <v>0</v>
      </c>
      <c r="F441" s="880"/>
      <c r="G441" s="881"/>
    </row>
    <row r="442" spans="2:8" x14ac:dyDescent="0.3">
      <c r="B442" s="873"/>
      <c r="C442" s="106" t="s">
        <v>322</v>
      </c>
      <c r="D442" s="498"/>
      <c r="E442" s="123">
        <v>0</v>
      </c>
      <c r="F442" s="880"/>
      <c r="G442" s="881"/>
    </row>
    <row r="443" spans="2:8" x14ac:dyDescent="0.3">
      <c r="B443" s="874"/>
      <c r="C443" s="106" t="s">
        <v>323</v>
      </c>
      <c r="D443" s="498"/>
      <c r="E443" s="123">
        <v>0</v>
      </c>
      <c r="F443" s="880"/>
      <c r="G443" s="881"/>
    </row>
    <row r="444" spans="2:8" x14ac:dyDescent="0.3">
      <c r="B444" s="485"/>
      <c r="C444" s="486"/>
      <c r="D444" s="498"/>
      <c r="E444" s="498"/>
      <c r="F444" s="880"/>
      <c r="G444" s="881"/>
    </row>
    <row r="445" spans="2:8" ht="16.2" x14ac:dyDescent="0.3">
      <c r="B445" s="537" t="s">
        <v>361</v>
      </c>
      <c r="C445" s="491"/>
      <c r="D445" s="538"/>
      <c r="E445" s="492">
        <f>SUM(E439:E443)</f>
        <v>0</v>
      </c>
      <c r="F445" s="806"/>
      <c r="G445" s="798"/>
      <c r="H445" s="39" t="s">
        <v>413</v>
      </c>
    </row>
    <row r="446" spans="2:8" x14ac:dyDescent="0.3">
      <c r="B446" s="885"/>
      <c r="C446" s="885"/>
      <c r="D446" s="885"/>
      <c r="E446" s="885"/>
      <c r="F446" s="885"/>
      <c r="G446" s="885"/>
    </row>
    <row r="447" spans="2:8" x14ac:dyDescent="0.3">
      <c r="B447" s="877" t="s">
        <v>364</v>
      </c>
      <c r="C447" s="878"/>
      <c r="D447" s="878"/>
      <c r="E447" s="879"/>
      <c r="F447" s="882" t="s">
        <v>370</v>
      </c>
      <c r="G447" s="883"/>
    </row>
    <row r="448" spans="2:8" ht="32.700000000000003" customHeight="1" x14ac:dyDescent="0.3">
      <c r="B448" s="888" t="s">
        <v>365</v>
      </c>
      <c r="C448" s="889"/>
      <c r="D448" s="125">
        <v>0</v>
      </c>
      <c r="E448" s="508"/>
      <c r="F448" s="875"/>
      <c r="G448" s="876"/>
    </row>
    <row r="449" spans="2:11" ht="15" customHeight="1" x14ac:dyDescent="0.3">
      <c r="B449" s="888" t="s">
        <v>368</v>
      </c>
      <c r="C449" s="889"/>
      <c r="D449" s="110">
        <v>0</v>
      </c>
      <c r="E449" s="544">
        <f>D448*D449</f>
        <v>0</v>
      </c>
      <c r="F449" s="880"/>
      <c r="G449" s="881"/>
    </row>
    <row r="450" spans="2:11" x14ac:dyDescent="0.3">
      <c r="B450" s="499"/>
      <c r="C450" s="500"/>
      <c r="D450" s="508"/>
      <c r="E450" s="508"/>
      <c r="F450" s="880"/>
      <c r="G450" s="881"/>
    </row>
    <row r="451" spans="2:11" x14ac:dyDescent="0.3">
      <c r="B451" s="501" t="s">
        <v>367</v>
      </c>
      <c r="C451" s="500"/>
      <c r="D451" s="124">
        <v>0</v>
      </c>
      <c r="E451" s="508"/>
      <c r="F451" s="880"/>
      <c r="G451" s="881"/>
    </row>
    <row r="452" spans="2:11" x14ac:dyDescent="0.3">
      <c r="B452" s="501" t="s">
        <v>368</v>
      </c>
      <c r="C452" s="500"/>
      <c r="D452" s="110">
        <v>0</v>
      </c>
      <c r="E452" s="544">
        <f>D451*D452</f>
        <v>0</v>
      </c>
      <c r="F452" s="880"/>
      <c r="G452" s="881"/>
    </row>
    <row r="453" spans="2:11" x14ac:dyDescent="0.3">
      <c r="B453" s="499"/>
      <c r="C453" s="500"/>
      <c r="D453" s="508"/>
      <c r="E453" s="508"/>
      <c r="F453" s="880"/>
      <c r="G453" s="881"/>
    </row>
    <row r="454" spans="2:11" x14ac:dyDescent="0.3">
      <c r="B454" s="501" t="s">
        <v>366</v>
      </c>
      <c r="C454" s="500"/>
      <c r="D454" s="110">
        <v>0</v>
      </c>
      <c r="E454" s="544">
        <f>D454*12</f>
        <v>0</v>
      </c>
      <c r="F454" s="880"/>
      <c r="G454" s="881"/>
    </row>
    <row r="455" spans="2:11" x14ac:dyDescent="0.3">
      <c r="B455" s="499"/>
      <c r="C455" s="500"/>
      <c r="D455" s="508"/>
      <c r="E455" s="508"/>
      <c r="F455" s="880"/>
      <c r="G455" s="881"/>
    </row>
    <row r="456" spans="2:11" x14ac:dyDescent="0.3">
      <c r="B456" s="884" t="s">
        <v>285</v>
      </c>
      <c r="C456" s="106" t="s">
        <v>321</v>
      </c>
      <c r="D456" s="508"/>
      <c r="E456" s="109">
        <v>0</v>
      </c>
      <c r="F456" s="880"/>
      <c r="G456" s="881"/>
    </row>
    <row r="457" spans="2:11" x14ac:dyDescent="0.3">
      <c r="B457" s="884"/>
      <c r="C457" s="106" t="s">
        <v>322</v>
      </c>
      <c r="D457" s="508"/>
      <c r="E457" s="109">
        <v>0</v>
      </c>
      <c r="F457" s="880"/>
      <c r="G457" s="881"/>
    </row>
    <row r="458" spans="2:11" x14ac:dyDescent="0.3">
      <c r="B458" s="884"/>
      <c r="C458" s="106" t="s">
        <v>323</v>
      </c>
      <c r="D458" s="508"/>
      <c r="E458" s="123">
        <v>0</v>
      </c>
      <c r="F458" s="880"/>
      <c r="G458" s="881"/>
    </row>
    <row r="459" spans="2:11" x14ac:dyDescent="0.3">
      <c r="B459" s="485"/>
      <c r="C459" s="486"/>
      <c r="D459" s="508"/>
      <c r="E459" s="508"/>
      <c r="F459" s="880"/>
      <c r="G459" s="881"/>
      <c r="H459" s="44"/>
      <c r="I459" s="44"/>
      <c r="J459" s="977"/>
      <c r="K459" s="977"/>
    </row>
    <row r="460" spans="2:11" ht="16.2" x14ac:dyDescent="0.3">
      <c r="B460" s="537" t="s">
        <v>369</v>
      </c>
      <c r="C460" s="491"/>
      <c r="D460" s="509"/>
      <c r="E460" s="492">
        <f>SUM(E449:E458)</f>
        <v>0</v>
      </c>
      <c r="F460" s="806"/>
      <c r="G460" s="798"/>
      <c r="H460" s="39" t="s">
        <v>413</v>
      </c>
    </row>
    <row r="461" spans="2:11" x14ac:dyDescent="0.3">
      <c r="B461" s="885"/>
      <c r="C461" s="885"/>
      <c r="D461" s="885"/>
      <c r="E461" s="885"/>
      <c r="F461" s="885"/>
      <c r="G461" s="885"/>
    </row>
    <row r="462" spans="2:11" x14ac:dyDescent="0.3">
      <c r="B462" s="877" t="s">
        <v>373</v>
      </c>
      <c r="C462" s="878"/>
      <c r="D462" s="878"/>
      <c r="E462" s="879"/>
      <c r="F462" s="882" t="s">
        <v>370</v>
      </c>
      <c r="G462" s="883"/>
    </row>
    <row r="463" spans="2:11" x14ac:dyDescent="0.3">
      <c r="B463" s="485" t="s">
        <v>372</v>
      </c>
      <c r="C463" s="486"/>
      <c r="D463" s="110">
        <v>0</v>
      </c>
      <c r="E463" s="494">
        <f>D463*12</f>
        <v>0</v>
      </c>
      <c r="F463" s="875"/>
      <c r="G463" s="876"/>
    </row>
    <row r="464" spans="2:11" x14ac:dyDescent="0.3">
      <c r="B464" s="485"/>
      <c r="C464" s="486"/>
      <c r="D464" s="508"/>
      <c r="E464" s="508"/>
      <c r="F464" s="880"/>
      <c r="G464" s="881"/>
    </row>
    <row r="465" spans="2:8" x14ac:dyDescent="0.3">
      <c r="B465" s="884" t="s">
        <v>285</v>
      </c>
      <c r="C465" s="106" t="s">
        <v>321</v>
      </c>
      <c r="D465" s="508"/>
      <c r="E465" s="110">
        <v>0</v>
      </c>
      <c r="F465" s="880"/>
      <c r="G465" s="881"/>
    </row>
    <row r="466" spans="2:8" x14ac:dyDescent="0.3">
      <c r="B466" s="884"/>
      <c r="C466" s="106" t="s">
        <v>322</v>
      </c>
      <c r="D466" s="508"/>
      <c r="E466" s="110">
        <v>0</v>
      </c>
      <c r="F466" s="880"/>
      <c r="G466" s="881"/>
    </row>
    <row r="467" spans="2:8" x14ac:dyDescent="0.3">
      <c r="B467" s="884"/>
      <c r="C467" s="106" t="s">
        <v>323</v>
      </c>
      <c r="D467" s="508"/>
      <c r="E467" s="107">
        <v>0</v>
      </c>
      <c r="F467" s="880"/>
      <c r="G467" s="881"/>
    </row>
    <row r="468" spans="2:8" x14ac:dyDescent="0.3">
      <c r="B468" s="489"/>
      <c r="C468" s="495"/>
      <c r="D468" s="508"/>
      <c r="E468" s="546"/>
      <c r="F468" s="880"/>
      <c r="G468" s="881"/>
    </row>
    <row r="469" spans="2:8" ht="16.2" x14ac:dyDescent="0.3">
      <c r="B469" s="537" t="s">
        <v>374</v>
      </c>
      <c r="C469" s="536"/>
      <c r="D469" s="509"/>
      <c r="E469" s="510">
        <f>SUM(E463:E467)</f>
        <v>0</v>
      </c>
      <c r="F469" s="910"/>
      <c r="G469" s="911"/>
      <c r="H469" s="39" t="s">
        <v>413</v>
      </c>
    </row>
    <row r="470" spans="2:8" x14ac:dyDescent="0.3">
      <c r="B470" s="898"/>
      <c r="C470" s="898"/>
      <c r="D470" s="898"/>
      <c r="E470" s="898"/>
      <c r="F470" s="898"/>
      <c r="G470" s="898"/>
    </row>
    <row r="471" spans="2:8" x14ac:dyDescent="0.3">
      <c r="B471" s="899"/>
      <c r="C471" s="899"/>
      <c r="D471" s="899"/>
      <c r="E471" s="899"/>
      <c r="F471" s="899"/>
      <c r="G471" s="899"/>
    </row>
    <row r="472" spans="2:8" ht="21" x14ac:dyDescent="0.4">
      <c r="B472" s="900" t="s">
        <v>504</v>
      </c>
      <c r="C472" s="901"/>
      <c r="D472" s="901"/>
      <c r="E472" s="901"/>
      <c r="F472" s="901"/>
      <c r="G472" s="902"/>
      <c r="H472" s="43"/>
    </row>
    <row r="473" spans="2:8" x14ac:dyDescent="0.3">
      <c r="B473" s="885"/>
      <c r="C473" s="885"/>
      <c r="D473" s="885"/>
      <c r="E473" s="885"/>
      <c r="F473" s="885"/>
      <c r="G473" s="885"/>
    </row>
    <row r="474" spans="2:8" x14ac:dyDescent="0.3">
      <c r="B474" s="877" t="s">
        <v>453</v>
      </c>
      <c r="C474" s="878"/>
      <c r="D474" s="878"/>
      <c r="E474" s="879"/>
      <c r="F474" s="882" t="s">
        <v>370</v>
      </c>
      <c r="G474" s="883"/>
    </row>
    <row r="475" spans="2:8" x14ac:dyDescent="0.3">
      <c r="B475" s="485" t="s">
        <v>452</v>
      </c>
      <c r="C475" s="486"/>
      <c r="D475" s="110">
        <v>0</v>
      </c>
      <c r="E475" s="494">
        <f>D475*12</f>
        <v>0</v>
      </c>
      <c r="F475" s="875"/>
      <c r="G475" s="876"/>
    </row>
    <row r="476" spans="2:8" x14ac:dyDescent="0.3">
      <c r="B476" s="485" t="s">
        <v>457</v>
      </c>
      <c r="C476" s="486"/>
      <c r="D476" s="110">
        <v>0</v>
      </c>
      <c r="E476" s="494">
        <f>D476*12</f>
        <v>0</v>
      </c>
      <c r="F476" s="880"/>
      <c r="G476" s="881"/>
    </row>
    <row r="477" spans="2:8" x14ac:dyDescent="0.3">
      <c r="B477" s="884" t="s">
        <v>285</v>
      </c>
      <c r="C477" s="106" t="s">
        <v>321</v>
      </c>
      <c r="D477" s="508"/>
      <c r="E477" s="110">
        <v>0</v>
      </c>
      <c r="F477" s="880"/>
      <c r="G477" s="881"/>
    </row>
    <row r="478" spans="2:8" x14ac:dyDescent="0.3">
      <c r="B478" s="884"/>
      <c r="C478" s="106" t="s">
        <v>322</v>
      </c>
      <c r="D478" s="508"/>
      <c r="E478" s="110">
        <v>0</v>
      </c>
      <c r="F478" s="880"/>
      <c r="G478" s="881"/>
    </row>
    <row r="479" spans="2:8" x14ac:dyDescent="0.3">
      <c r="B479" s="884"/>
      <c r="C479" s="106" t="s">
        <v>323</v>
      </c>
      <c r="D479" s="508"/>
      <c r="E479" s="107">
        <v>0</v>
      </c>
      <c r="F479" s="880"/>
      <c r="G479" s="881"/>
    </row>
    <row r="480" spans="2:8" x14ac:dyDescent="0.3">
      <c r="B480" s="489"/>
      <c r="C480" s="495"/>
      <c r="D480" s="508"/>
      <c r="E480" s="546"/>
      <c r="F480" s="880"/>
      <c r="G480" s="881"/>
    </row>
    <row r="481" spans="2:8" ht="16.2" x14ac:dyDescent="0.3">
      <c r="B481" s="490" t="s">
        <v>454</v>
      </c>
      <c r="C481" s="536"/>
      <c r="D481" s="509"/>
      <c r="E481" s="510">
        <f>SUM(E475:E479)</f>
        <v>0</v>
      </c>
      <c r="F481" s="910"/>
      <c r="G481" s="911"/>
      <c r="H481" s="39" t="s">
        <v>413</v>
      </c>
    </row>
    <row r="482" spans="2:8" x14ac:dyDescent="0.3">
      <c r="B482" s="885"/>
      <c r="C482" s="885"/>
      <c r="D482" s="885"/>
      <c r="E482" s="885"/>
      <c r="F482" s="885"/>
      <c r="G482" s="885"/>
    </row>
    <row r="483" spans="2:8" x14ac:dyDescent="0.3">
      <c r="B483" s="877" t="s">
        <v>455</v>
      </c>
      <c r="C483" s="878"/>
      <c r="D483" s="878"/>
      <c r="E483" s="879"/>
      <c r="F483" s="882" t="s">
        <v>370</v>
      </c>
      <c r="G483" s="883"/>
    </row>
    <row r="484" spans="2:8" x14ac:dyDescent="0.3">
      <c r="B484" s="485" t="s">
        <v>456</v>
      </c>
      <c r="C484" s="486"/>
      <c r="D484" s="110">
        <v>0</v>
      </c>
      <c r="E484" s="548">
        <f>D484*12</f>
        <v>0</v>
      </c>
      <c r="F484" s="875"/>
      <c r="G484" s="876"/>
    </row>
    <row r="485" spans="2:8" x14ac:dyDescent="0.3">
      <c r="B485" s="485" t="s">
        <v>460</v>
      </c>
      <c r="C485" s="486"/>
      <c r="D485" s="110">
        <v>0</v>
      </c>
      <c r="E485" s="548">
        <f>D485*12</f>
        <v>0</v>
      </c>
      <c r="F485" s="880"/>
      <c r="G485" s="881"/>
    </row>
    <row r="486" spans="2:8" x14ac:dyDescent="0.3">
      <c r="B486" s="485" t="s">
        <v>458</v>
      </c>
      <c r="C486" s="486"/>
      <c r="D486" s="110">
        <v>0</v>
      </c>
      <c r="E486" s="548">
        <f>D486*12</f>
        <v>0</v>
      </c>
      <c r="F486" s="880"/>
      <c r="G486" s="881"/>
    </row>
    <row r="487" spans="2:8" x14ac:dyDescent="0.3">
      <c r="B487" s="884" t="s">
        <v>285</v>
      </c>
      <c r="C487" s="106" t="s">
        <v>321</v>
      </c>
      <c r="D487" s="508"/>
      <c r="E487" s="109">
        <v>0</v>
      </c>
      <c r="F487" s="880"/>
      <c r="G487" s="881"/>
    </row>
    <row r="488" spans="2:8" x14ac:dyDescent="0.3">
      <c r="B488" s="884"/>
      <c r="C488" s="106" t="s">
        <v>322</v>
      </c>
      <c r="D488" s="508"/>
      <c r="E488" s="109">
        <v>0</v>
      </c>
      <c r="F488" s="880"/>
      <c r="G488" s="881"/>
    </row>
    <row r="489" spans="2:8" x14ac:dyDescent="0.3">
      <c r="B489" s="884"/>
      <c r="C489" s="106" t="s">
        <v>323</v>
      </c>
      <c r="D489" s="508"/>
      <c r="E489" s="123">
        <v>0</v>
      </c>
      <c r="F489" s="880"/>
      <c r="G489" s="881"/>
    </row>
    <row r="490" spans="2:8" x14ac:dyDescent="0.3">
      <c r="B490" s="489"/>
      <c r="C490" s="495"/>
      <c r="D490" s="508"/>
      <c r="E490" s="546"/>
      <c r="F490" s="880"/>
      <c r="G490" s="881"/>
    </row>
    <row r="491" spans="2:8" ht="16.2" x14ac:dyDescent="0.3">
      <c r="B491" s="490" t="s">
        <v>459</v>
      </c>
      <c r="C491" s="536"/>
      <c r="D491" s="509"/>
      <c r="E491" s="492">
        <f>SUM(E484:E489)</f>
        <v>0</v>
      </c>
      <c r="F491" s="910"/>
      <c r="G491" s="911"/>
      <c r="H491" s="39" t="s">
        <v>413</v>
      </c>
    </row>
    <row r="492" spans="2:8" x14ac:dyDescent="0.3">
      <c r="B492" s="885"/>
      <c r="C492" s="885"/>
      <c r="D492" s="885"/>
      <c r="E492" s="885"/>
      <c r="F492" s="885"/>
      <c r="G492" s="885"/>
    </row>
    <row r="493" spans="2:8" ht="21" x14ac:dyDescent="0.3">
      <c r="B493" s="900" t="s">
        <v>505</v>
      </c>
      <c r="C493" s="901"/>
      <c r="D493" s="901"/>
      <c r="E493" s="901"/>
      <c r="F493" s="901"/>
      <c r="G493" s="902"/>
    </row>
    <row r="494" spans="2:8" x14ac:dyDescent="0.3">
      <c r="B494" s="909"/>
      <c r="C494" s="909"/>
      <c r="D494" s="909"/>
      <c r="E494" s="909"/>
      <c r="F494" s="909"/>
      <c r="G494" s="909"/>
    </row>
    <row r="495" spans="2:8" x14ac:dyDescent="0.3">
      <c r="B495" s="549" t="s">
        <v>384</v>
      </c>
      <c r="C495" s="550"/>
      <c r="D495" s="933" t="s">
        <v>385</v>
      </c>
      <c r="E495" s="933"/>
      <c r="F495" s="933"/>
      <c r="G495" s="933"/>
    </row>
    <row r="496" spans="2:8" x14ac:dyDescent="0.3">
      <c r="B496" s="485"/>
      <c r="C496" s="486"/>
      <c r="D496" s="551" t="s">
        <v>101</v>
      </c>
      <c r="E496" s="551" t="s">
        <v>102</v>
      </c>
      <c r="F496" s="552" t="s">
        <v>103</v>
      </c>
      <c r="G496" s="552" t="s">
        <v>198</v>
      </c>
    </row>
    <row r="497" spans="2:8" x14ac:dyDescent="0.3">
      <c r="B497" s="485" t="s">
        <v>388</v>
      </c>
      <c r="C497" s="486"/>
      <c r="D497" s="110">
        <v>0</v>
      </c>
      <c r="E497" s="110">
        <v>0</v>
      </c>
      <c r="F497" s="110">
        <v>0</v>
      </c>
      <c r="G497" s="110">
        <v>0</v>
      </c>
    </row>
    <row r="498" spans="2:8" x14ac:dyDescent="0.3">
      <c r="B498" s="485" t="s">
        <v>387</v>
      </c>
      <c r="C498" s="495"/>
      <c r="D498" s="507">
        <f>D497*(General!$C$9)</f>
        <v>0</v>
      </c>
      <c r="E498" s="507">
        <f>E497*(General!$C$9)</f>
        <v>0</v>
      </c>
      <c r="F498" s="507">
        <f>F497*(General!$C$9)</f>
        <v>0</v>
      </c>
      <c r="G498" s="507">
        <f>G497*(General!$C$9)</f>
        <v>0</v>
      </c>
    </row>
    <row r="499" spans="2:8" x14ac:dyDescent="0.3">
      <c r="B499" s="489" t="s">
        <v>379</v>
      </c>
      <c r="C499" s="495"/>
      <c r="D499" s="110">
        <v>0</v>
      </c>
      <c r="E499" s="110">
        <v>0</v>
      </c>
      <c r="F499" s="110">
        <v>0</v>
      </c>
      <c r="G499" s="110">
        <v>0</v>
      </c>
    </row>
    <row r="500" spans="2:8" ht="16.2" x14ac:dyDescent="0.3">
      <c r="B500" s="537" t="s">
        <v>386</v>
      </c>
      <c r="C500" s="536"/>
      <c r="D500" s="510">
        <f>SUM(D497:D499)</f>
        <v>0</v>
      </c>
      <c r="E500" s="510">
        <f t="shared" ref="E500:G500" si="10">SUM(E497:E499)</f>
        <v>0</v>
      </c>
      <c r="F500" s="510">
        <f t="shared" si="10"/>
        <v>0</v>
      </c>
      <c r="G500" s="510">
        <f t="shared" si="10"/>
        <v>0</v>
      </c>
      <c r="H500" s="39" t="s">
        <v>413</v>
      </c>
    </row>
    <row r="501" spans="2:8" x14ac:dyDescent="0.3">
      <c r="B501" s="898"/>
      <c r="C501" s="898"/>
      <c r="D501" s="898"/>
      <c r="E501" s="898"/>
      <c r="F501" s="898"/>
      <c r="G501" s="898"/>
    </row>
    <row r="502" spans="2:8" x14ac:dyDescent="0.3">
      <c r="B502" s="899"/>
      <c r="C502" s="899"/>
      <c r="D502" s="899"/>
      <c r="E502" s="899"/>
      <c r="F502" s="899"/>
      <c r="G502" s="899"/>
    </row>
    <row r="503" spans="2:8" x14ac:dyDescent="0.3">
      <c r="B503" s="877" t="s">
        <v>375</v>
      </c>
      <c r="C503" s="878"/>
      <c r="D503" s="878"/>
      <c r="E503" s="879"/>
      <c r="F503" s="882" t="s">
        <v>370</v>
      </c>
      <c r="G503" s="883"/>
    </row>
    <row r="504" spans="2:8" x14ac:dyDescent="0.3">
      <c r="B504" s="485" t="s">
        <v>376</v>
      </c>
      <c r="C504" s="486"/>
      <c r="D504" s="498"/>
      <c r="E504" s="819">
        <f>E15</f>
        <v>0</v>
      </c>
      <c r="F504" s="875"/>
      <c r="G504" s="876"/>
    </row>
    <row r="505" spans="2:8" x14ac:dyDescent="0.3">
      <c r="B505" s="485" t="s">
        <v>377</v>
      </c>
      <c r="C505" s="486"/>
      <c r="D505" s="508"/>
      <c r="E505" s="819">
        <f>E21</f>
        <v>0</v>
      </c>
      <c r="F505" s="880"/>
      <c r="G505" s="881"/>
    </row>
    <row r="506" spans="2:8" x14ac:dyDescent="0.3">
      <c r="B506" s="485" t="s">
        <v>378</v>
      </c>
      <c r="C506" s="495"/>
      <c r="D506" s="508"/>
      <c r="E506" s="494">
        <f>(E58)*(-1)</f>
        <v>0</v>
      </c>
      <c r="F506" s="880"/>
      <c r="G506" s="881"/>
    </row>
    <row r="507" spans="2:8" x14ac:dyDescent="0.3">
      <c r="B507" s="489" t="s">
        <v>379</v>
      </c>
      <c r="C507" s="106"/>
      <c r="D507" s="508"/>
      <c r="E507" s="110">
        <v>0</v>
      </c>
      <c r="F507" s="880"/>
      <c r="G507" s="881"/>
    </row>
    <row r="508" spans="2:8" x14ac:dyDescent="0.3">
      <c r="B508" s="489" t="s">
        <v>380</v>
      </c>
      <c r="C508" s="495"/>
      <c r="D508" s="508"/>
      <c r="E508" s="817">
        <f>SUM(E504:E507)</f>
        <v>0</v>
      </c>
      <c r="F508" s="880"/>
      <c r="G508" s="881"/>
    </row>
    <row r="509" spans="2:8" ht="16.2" x14ac:dyDescent="0.3">
      <c r="B509" s="489" t="s">
        <v>383</v>
      </c>
      <c r="C509" s="495"/>
      <c r="D509" s="508"/>
      <c r="E509" s="816">
        <f>E508*0.1</f>
        <v>0</v>
      </c>
      <c r="F509" s="880"/>
      <c r="G509" s="881"/>
    </row>
    <row r="510" spans="2:8" ht="16.2" x14ac:dyDescent="0.3">
      <c r="B510" s="489" t="s">
        <v>381</v>
      </c>
      <c r="C510" s="495"/>
      <c r="D510" s="508"/>
      <c r="E510" s="111">
        <v>0</v>
      </c>
      <c r="F510" s="880"/>
      <c r="G510" s="881"/>
    </row>
    <row r="511" spans="2:8" ht="16.2" x14ac:dyDescent="0.3">
      <c r="B511" s="489" t="s">
        <v>382</v>
      </c>
      <c r="C511" s="495"/>
      <c r="D511" s="508"/>
      <c r="E511" s="809"/>
      <c r="F511" s="880"/>
      <c r="G511" s="881"/>
    </row>
    <row r="512" spans="2:8" ht="16.2" x14ac:dyDescent="0.3">
      <c r="B512" s="489" t="s">
        <v>285</v>
      </c>
      <c r="C512" s="106" t="s">
        <v>321</v>
      </c>
      <c r="D512" s="508"/>
      <c r="E512" s="111">
        <v>0</v>
      </c>
      <c r="F512" s="880"/>
      <c r="G512" s="881"/>
    </row>
    <row r="513" spans="2:8" x14ac:dyDescent="0.3">
      <c r="B513" s="489"/>
      <c r="C513" s="495"/>
      <c r="D513" s="508"/>
      <c r="E513" s="546"/>
      <c r="F513" s="880"/>
      <c r="G513" s="881"/>
    </row>
    <row r="514" spans="2:8" ht="16.2" x14ac:dyDescent="0.3">
      <c r="B514" s="537" t="s">
        <v>382</v>
      </c>
      <c r="C514" s="536"/>
      <c r="D514" s="509"/>
      <c r="E514" s="510">
        <f>SUM(E509:E513)</f>
        <v>0</v>
      </c>
      <c r="F514" s="910"/>
      <c r="G514" s="911"/>
      <c r="H514" s="39" t="s">
        <v>413</v>
      </c>
    </row>
    <row r="515" spans="2:8" x14ac:dyDescent="0.3">
      <c r="B515" s="885"/>
      <c r="C515" s="885"/>
      <c r="D515" s="885"/>
      <c r="E515" s="885"/>
      <c r="F515" s="885"/>
      <c r="G515" s="885"/>
    </row>
    <row r="516" spans="2:8" x14ac:dyDescent="0.3">
      <c r="B516" s="877" t="s">
        <v>506</v>
      </c>
      <c r="C516" s="878"/>
      <c r="D516" s="878"/>
      <c r="E516" s="879"/>
      <c r="F516" s="882" t="s">
        <v>370</v>
      </c>
      <c r="G516" s="883"/>
    </row>
    <row r="517" spans="2:8" x14ac:dyDescent="0.3">
      <c r="B517" s="504" t="s">
        <v>389</v>
      </c>
      <c r="C517" s="505"/>
      <c r="D517" s="506"/>
      <c r="E517" s="819">
        <f>E15+E20+E21</f>
        <v>0</v>
      </c>
      <c r="F517" s="875"/>
      <c r="G517" s="876"/>
    </row>
    <row r="518" spans="2:8" ht="26.7" customHeight="1" x14ac:dyDescent="0.3">
      <c r="B518" s="888" t="s">
        <v>392</v>
      </c>
      <c r="C518" s="889"/>
      <c r="D518" s="508"/>
      <c r="E518" s="128">
        <v>0</v>
      </c>
      <c r="F518" s="880"/>
      <c r="G518" s="881"/>
    </row>
    <row r="519" spans="2:8" x14ac:dyDescent="0.3">
      <c r="B519" s="485" t="s">
        <v>390</v>
      </c>
      <c r="C519" s="495"/>
      <c r="D519" s="508"/>
      <c r="E519" s="494">
        <f>E517*E518</f>
        <v>0</v>
      </c>
      <c r="F519" s="880"/>
      <c r="G519" s="881"/>
    </row>
    <row r="520" spans="2:8" x14ac:dyDescent="0.3">
      <c r="B520" s="489" t="s">
        <v>379</v>
      </c>
      <c r="C520" s="106"/>
      <c r="D520" s="508"/>
      <c r="E520" s="110">
        <v>0</v>
      </c>
      <c r="F520" s="880"/>
      <c r="G520" s="881"/>
    </row>
    <row r="521" spans="2:8" x14ac:dyDescent="0.3">
      <c r="B521" s="489"/>
      <c r="C521" s="495"/>
      <c r="D521" s="508"/>
      <c r="E521" s="498"/>
      <c r="F521" s="976"/>
      <c r="G521" s="881"/>
    </row>
    <row r="522" spans="2:8" ht="16.2" x14ac:dyDescent="0.3">
      <c r="B522" s="490" t="s">
        <v>391</v>
      </c>
      <c r="C522" s="536"/>
      <c r="D522" s="509"/>
      <c r="E522" s="510">
        <f>E519+E520</f>
        <v>0</v>
      </c>
      <c r="F522" s="910"/>
      <c r="G522" s="911"/>
      <c r="H522" s="39" t="s">
        <v>413</v>
      </c>
    </row>
    <row r="523" spans="2:8" x14ac:dyDescent="0.3">
      <c r="B523" s="885"/>
      <c r="C523" s="885"/>
      <c r="D523" s="885"/>
      <c r="E523" s="885"/>
      <c r="F523" s="885"/>
      <c r="G523" s="885"/>
    </row>
    <row r="524" spans="2:8" x14ac:dyDescent="0.3">
      <c r="B524" s="877" t="s">
        <v>121</v>
      </c>
      <c r="C524" s="878"/>
      <c r="D524" s="878"/>
      <c r="E524" s="879"/>
      <c r="F524" s="882" t="s">
        <v>394</v>
      </c>
      <c r="G524" s="883"/>
    </row>
    <row r="525" spans="2:8" x14ac:dyDescent="0.3">
      <c r="B525" s="963" t="s">
        <v>438</v>
      </c>
      <c r="C525" s="964"/>
      <c r="D525" s="965"/>
      <c r="E525" s="110">
        <v>0</v>
      </c>
      <c r="F525" s="894"/>
      <c r="G525" s="895"/>
    </row>
    <row r="526" spans="2:8" x14ac:dyDescent="0.3">
      <c r="B526" s="963" t="s">
        <v>439</v>
      </c>
      <c r="C526" s="964"/>
      <c r="D526" s="965"/>
      <c r="E526" s="110">
        <v>0</v>
      </c>
      <c r="F526" s="894"/>
      <c r="G526" s="895"/>
    </row>
    <row r="527" spans="2:8" x14ac:dyDescent="0.3">
      <c r="B527" s="963" t="s">
        <v>440</v>
      </c>
      <c r="C527" s="964"/>
      <c r="D527" s="965"/>
      <c r="E527" s="110">
        <v>0</v>
      </c>
      <c r="F527" s="894"/>
      <c r="G527" s="895"/>
    </row>
    <row r="528" spans="2:8" x14ac:dyDescent="0.3">
      <c r="B528" s="963" t="s">
        <v>441</v>
      </c>
      <c r="C528" s="964"/>
      <c r="D528" s="965"/>
      <c r="E528" s="110">
        <v>0</v>
      </c>
      <c r="F528" s="894"/>
      <c r="G528" s="895"/>
    </row>
    <row r="529" spans="2:8" x14ac:dyDescent="0.3">
      <c r="B529" s="963" t="s">
        <v>442</v>
      </c>
      <c r="C529" s="964"/>
      <c r="D529" s="965"/>
      <c r="E529" s="110">
        <v>0</v>
      </c>
      <c r="F529" s="894"/>
      <c r="G529" s="895"/>
    </row>
    <row r="530" spans="2:8" x14ac:dyDescent="0.3">
      <c r="B530" s="485"/>
      <c r="C530" s="486"/>
      <c r="D530" s="486"/>
      <c r="E530" s="105"/>
      <c r="F530" s="894"/>
      <c r="G530" s="895"/>
    </row>
    <row r="531" spans="2:8" ht="16.2" x14ac:dyDescent="0.3">
      <c r="B531" s="490" t="s">
        <v>443</v>
      </c>
      <c r="C531" s="491"/>
      <c r="D531" s="491"/>
      <c r="E531" s="492">
        <f>SUM(E525:E529)</f>
        <v>0</v>
      </c>
      <c r="F531" s="904"/>
      <c r="G531" s="905"/>
      <c r="H531" s="39" t="s">
        <v>413</v>
      </c>
    </row>
    <row r="532" spans="2:8" x14ac:dyDescent="0.3">
      <c r="B532" s="885"/>
      <c r="C532" s="885"/>
      <c r="D532" s="885"/>
      <c r="E532" s="885"/>
      <c r="F532" s="885"/>
      <c r="G532" s="885"/>
    </row>
    <row r="533" spans="2:8" x14ac:dyDescent="0.3">
      <c r="B533" s="877" t="s">
        <v>437</v>
      </c>
      <c r="C533" s="878"/>
      <c r="D533" s="878"/>
      <c r="E533" s="879"/>
      <c r="F533" s="882" t="s">
        <v>394</v>
      </c>
      <c r="G533" s="883"/>
    </row>
    <row r="534" spans="2:8" x14ac:dyDescent="0.3">
      <c r="B534" s="963" t="s">
        <v>438</v>
      </c>
      <c r="C534" s="964"/>
      <c r="D534" s="965"/>
      <c r="E534" s="110">
        <v>0</v>
      </c>
      <c r="F534" s="894"/>
      <c r="G534" s="895"/>
    </row>
    <row r="535" spans="2:8" x14ac:dyDescent="0.3">
      <c r="B535" s="963" t="s">
        <v>439</v>
      </c>
      <c r="C535" s="964"/>
      <c r="D535" s="965"/>
      <c r="E535" s="110">
        <v>0</v>
      </c>
      <c r="F535" s="894"/>
      <c r="G535" s="895"/>
    </row>
    <row r="536" spans="2:8" x14ac:dyDescent="0.3">
      <c r="B536" s="963" t="s">
        <v>440</v>
      </c>
      <c r="C536" s="964"/>
      <c r="D536" s="965"/>
      <c r="E536" s="110">
        <v>0</v>
      </c>
      <c r="F536" s="894"/>
      <c r="G536" s="895"/>
    </row>
    <row r="537" spans="2:8" x14ac:dyDescent="0.3">
      <c r="B537" s="963" t="s">
        <v>441</v>
      </c>
      <c r="C537" s="964"/>
      <c r="D537" s="965"/>
      <c r="E537" s="110">
        <v>0</v>
      </c>
      <c r="F537" s="894"/>
      <c r="G537" s="895"/>
    </row>
    <row r="538" spans="2:8" x14ac:dyDescent="0.3">
      <c r="B538" s="963" t="s">
        <v>442</v>
      </c>
      <c r="C538" s="964"/>
      <c r="D538" s="965"/>
      <c r="E538" s="110">
        <v>0</v>
      </c>
      <c r="F538" s="894"/>
      <c r="G538" s="895"/>
    </row>
    <row r="539" spans="2:8" x14ac:dyDescent="0.3">
      <c r="B539" s="485"/>
      <c r="C539" s="486"/>
      <c r="D539" s="486"/>
      <c r="E539" s="487"/>
      <c r="F539" s="894"/>
      <c r="G539" s="895"/>
    </row>
    <row r="540" spans="2:8" ht="16.2" x14ac:dyDescent="0.3">
      <c r="B540" s="490" t="s">
        <v>461</v>
      </c>
      <c r="C540" s="491"/>
      <c r="D540" s="491"/>
      <c r="E540" s="492">
        <f>SUM(E534:E538)</f>
        <v>0</v>
      </c>
      <c r="F540" s="904"/>
      <c r="G540" s="905"/>
      <c r="H540" s="39" t="s">
        <v>413</v>
      </c>
    </row>
  </sheetData>
  <sheetProtection password="CDAC" sheet="1" objects="1" scenarios="1" insertRows="0" deleteRows="0"/>
  <mergeCells count="582">
    <mergeCell ref="B535:D535"/>
    <mergeCell ref="B536:D536"/>
    <mergeCell ref="B537:D537"/>
    <mergeCell ref="B538:D538"/>
    <mergeCell ref="B515:G515"/>
    <mergeCell ref="B523:G523"/>
    <mergeCell ref="B525:D525"/>
    <mergeCell ref="B526:D526"/>
    <mergeCell ref="B527:D527"/>
    <mergeCell ref="B528:D528"/>
    <mergeCell ref="B529:D529"/>
    <mergeCell ref="B532:G532"/>
    <mergeCell ref="B534:D534"/>
    <mergeCell ref="F534:G534"/>
    <mergeCell ref="F535:G535"/>
    <mergeCell ref="F536:G536"/>
    <mergeCell ref="F537:G537"/>
    <mergeCell ref="F538:G538"/>
    <mergeCell ref="B533:E533"/>
    <mergeCell ref="B516:E516"/>
    <mergeCell ref="F516:G516"/>
    <mergeCell ref="F517:G517"/>
    <mergeCell ref="B518:C518"/>
    <mergeCell ref="F518:G518"/>
    <mergeCell ref="B436:G436"/>
    <mergeCell ref="B446:G446"/>
    <mergeCell ref="B461:G461"/>
    <mergeCell ref="B470:G470"/>
    <mergeCell ref="B471:G471"/>
    <mergeCell ref="B473:G473"/>
    <mergeCell ref="B482:G482"/>
    <mergeCell ref="B492:G492"/>
    <mergeCell ref="B494:G494"/>
    <mergeCell ref="F490:G490"/>
    <mergeCell ref="F491:G491"/>
    <mergeCell ref="B493:G493"/>
    <mergeCell ref="F468:G468"/>
    <mergeCell ref="F469:G469"/>
    <mergeCell ref="B472:G472"/>
    <mergeCell ref="B474:E474"/>
    <mergeCell ref="F474:G474"/>
    <mergeCell ref="F475:G475"/>
    <mergeCell ref="F476:G476"/>
    <mergeCell ref="B477:B479"/>
    <mergeCell ref="F477:G477"/>
    <mergeCell ref="F478:G478"/>
    <mergeCell ref="F479:G479"/>
    <mergeCell ref="F459:G459"/>
    <mergeCell ref="B234:G234"/>
    <mergeCell ref="B279:G279"/>
    <mergeCell ref="F293:G293"/>
    <mergeCell ref="B295:G295"/>
    <mergeCell ref="B329:G329"/>
    <mergeCell ref="B331:G331"/>
    <mergeCell ref="B352:G352"/>
    <mergeCell ref="B353:G353"/>
    <mergeCell ref="B355:G355"/>
    <mergeCell ref="F350:G350"/>
    <mergeCell ref="B354:G354"/>
    <mergeCell ref="B330:G330"/>
    <mergeCell ref="B341:G341"/>
    <mergeCell ref="B343:E343"/>
    <mergeCell ref="F343:G343"/>
    <mergeCell ref="F344:G344"/>
    <mergeCell ref="F345:G345"/>
    <mergeCell ref="F346:G346"/>
    <mergeCell ref="F347:G347"/>
    <mergeCell ref="F348:G348"/>
    <mergeCell ref="B346:B349"/>
    <mergeCell ref="F349:G349"/>
    <mergeCell ref="F318:G318"/>
    <mergeCell ref="F319:G319"/>
    <mergeCell ref="B118:G118"/>
    <mergeCell ref="B127:G127"/>
    <mergeCell ref="B134:G134"/>
    <mergeCell ref="B143:G143"/>
    <mergeCell ref="B150:G150"/>
    <mergeCell ref="B157:G157"/>
    <mergeCell ref="B168:G168"/>
    <mergeCell ref="B170:D170"/>
    <mergeCell ref="B171:D171"/>
    <mergeCell ref="F170:G170"/>
    <mergeCell ref="F171:G171"/>
    <mergeCell ref="F161:G161"/>
    <mergeCell ref="F162:G162"/>
    <mergeCell ref="F163:G163"/>
    <mergeCell ref="F164:G164"/>
    <mergeCell ref="F165:G165"/>
    <mergeCell ref="F166:G166"/>
    <mergeCell ref="F167:G167"/>
    <mergeCell ref="B169:E169"/>
    <mergeCell ref="F169:G169"/>
    <mergeCell ref="F153:G153"/>
    <mergeCell ref="F154:G154"/>
    <mergeCell ref="F155:G155"/>
    <mergeCell ref="F156:G156"/>
    <mergeCell ref="F539:G539"/>
    <mergeCell ref="F540:G540"/>
    <mergeCell ref="F525:G525"/>
    <mergeCell ref="F526:G526"/>
    <mergeCell ref="F527:G527"/>
    <mergeCell ref="F528:G528"/>
    <mergeCell ref="F529:G529"/>
    <mergeCell ref="F530:G530"/>
    <mergeCell ref="F531:G531"/>
    <mergeCell ref="F533:G533"/>
    <mergeCell ref="F519:G519"/>
    <mergeCell ref="F520:G520"/>
    <mergeCell ref="F522:G522"/>
    <mergeCell ref="B524:E524"/>
    <mergeCell ref="F524:G524"/>
    <mergeCell ref="F506:G506"/>
    <mergeCell ref="F507:G507"/>
    <mergeCell ref="F508:G508"/>
    <mergeCell ref="F509:G509"/>
    <mergeCell ref="F510:G510"/>
    <mergeCell ref="F511:G511"/>
    <mergeCell ref="F512:G512"/>
    <mergeCell ref="F513:G513"/>
    <mergeCell ref="F514:G514"/>
    <mergeCell ref="F521:G521"/>
    <mergeCell ref="B503:E503"/>
    <mergeCell ref="F503:G503"/>
    <mergeCell ref="F504:G504"/>
    <mergeCell ref="F505:G505"/>
    <mergeCell ref="B501:G501"/>
    <mergeCell ref="B502:G502"/>
    <mergeCell ref="F480:G480"/>
    <mergeCell ref="F481:G481"/>
    <mergeCell ref="B483:E483"/>
    <mergeCell ref="F483:G483"/>
    <mergeCell ref="F484:G484"/>
    <mergeCell ref="F485:G485"/>
    <mergeCell ref="F486:G486"/>
    <mergeCell ref="B487:B489"/>
    <mergeCell ref="F487:G487"/>
    <mergeCell ref="F488:G488"/>
    <mergeCell ref="F489:G489"/>
    <mergeCell ref="B462:E462"/>
    <mergeCell ref="F462:G462"/>
    <mergeCell ref="F463:G463"/>
    <mergeCell ref="F464:G464"/>
    <mergeCell ref="B465:B467"/>
    <mergeCell ref="F465:G465"/>
    <mergeCell ref="F466:G466"/>
    <mergeCell ref="F467:G467"/>
    <mergeCell ref="D495:G495"/>
    <mergeCell ref="F452:G452"/>
    <mergeCell ref="F453:G453"/>
    <mergeCell ref="F454:G454"/>
    <mergeCell ref="F455:G455"/>
    <mergeCell ref="B456:B458"/>
    <mergeCell ref="F456:G456"/>
    <mergeCell ref="F457:G457"/>
    <mergeCell ref="F458:G458"/>
    <mergeCell ref="J459:K459"/>
    <mergeCell ref="F444:G444"/>
    <mergeCell ref="B447:E447"/>
    <mergeCell ref="F447:G447"/>
    <mergeCell ref="B448:C448"/>
    <mergeCell ref="F448:G448"/>
    <mergeCell ref="B449:C449"/>
    <mergeCell ref="F449:G449"/>
    <mergeCell ref="F450:G450"/>
    <mergeCell ref="F451:G451"/>
    <mergeCell ref="B437:E437"/>
    <mergeCell ref="F437:G437"/>
    <mergeCell ref="B438:C438"/>
    <mergeCell ref="F438:G438"/>
    <mergeCell ref="B439:C439"/>
    <mergeCell ref="F439:G439"/>
    <mergeCell ref="F440:G440"/>
    <mergeCell ref="F441:G441"/>
    <mergeCell ref="F442:G442"/>
    <mergeCell ref="B441:B443"/>
    <mergeCell ref="F443:G443"/>
    <mergeCell ref="B428:C428"/>
    <mergeCell ref="F428:G428"/>
    <mergeCell ref="B429:C429"/>
    <mergeCell ref="F429:G429"/>
    <mergeCell ref="F430:G430"/>
    <mergeCell ref="F431:G431"/>
    <mergeCell ref="F432:G432"/>
    <mergeCell ref="F433:G433"/>
    <mergeCell ref="F434:G434"/>
    <mergeCell ref="B431:B433"/>
    <mergeCell ref="F418:G418"/>
    <mergeCell ref="F419:G419"/>
    <mergeCell ref="F420:G420"/>
    <mergeCell ref="F421:G421"/>
    <mergeCell ref="F422:G422"/>
    <mergeCell ref="F423:G423"/>
    <mergeCell ref="F424:G424"/>
    <mergeCell ref="B427:E427"/>
    <mergeCell ref="F427:G427"/>
    <mergeCell ref="B426:G426"/>
    <mergeCell ref="F408:G408"/>
    <mergeCell ref="B411:E411"/>
    <mergeCell ref="F411:G411"/>
    <mergeCell ref="F412:G412"/>
    <mergeCell ref="F413:G413"/>
    <mergeCell ref="F414:G414"/>
    <mergeCell ref="F415:G415"/>
    <mergeCell ref="F416:G416"/>
    <mergeCell ref="F417:G417"/>
    <mergeCell ref="B410:G410"/>
    <mergeCell ref="F399:G399"/>
    <mergeCell ref="F400:G400"/>
    <mergeCell ref="F401:G401"/>
    <mergeCell ref="F402:G402"/>
    <mergeCell ref="F403:G403"/>
    <mergeCell ref="F404:G404"/>
    <mergeCell ref="F405:G405"/>
    <mergeCell ref="F406:G406"/>
    <mergeCell ref="F407:G407"/>
    <mergeCell ref="F389:G389"/>
    <mergeCell ref="F390:G390"/>
    <mergeCell ref="F391:G391"/>
    <mergeCell ref="F392:G392"/>
    <mergeCell ref="F393:G393"/>
    <mergeCell ref="F394:G394"/>
    <mergeCell ref="B397:E397"/>
    <mergeCell ref="F397:G397"/>
    <mergeCell ref="F398:G398"/>
    <mergeCell ref="B391:B393"/>
    <mergeCell ref="B396:G396"/>
    <mergeCell ref="F379:G379"/>
    <mergeCell ref="F380:G380"/>
    <mergeCell ref="F381:G381"/>
    <mergeCell ref="F382:G382"/>
    <mergeCell ref="F383:G383"/>
    <mergeCell ref="F384:G384"/>
    <mergeCell ref="B387:E387"/>
    <mergeCell ref="F387:G387"/>
    <mergeCell ref="F388:G388"/>
    <mergeCell ref="B381:B383"/>
    <mergeCell ref="B386:G386"/>
    <mergeCell ref="B369:C369"/>
    <mergeCell ref="F369:G369"/>
    <mergeCell ref="F370:G370"/>
    <mergeCell ref="F371:G371"/>
    <mergeCell ref="F372:G372"/>
    <mergeCell ref="F373:G373"/>
    <mergeCell ref="F374:G374"/>
    <mergeCell ref="F375:G375"/>
    <mergeCell ref="B378:E378"/>
    <mergeCell ref="F378:G378"/>
    <mergeCell ref="B372:B374"/>
    <mergeCell ref="B377:G377"/>
    <mergeCell ref="F362:G362"/>
    <mergeCell ref="B365:E365"/>
    <mergeCell ref="F365:G365"/>
    <mergeCell ref="B366:C366"/>
    <mergeCell ref="F366:G366"/>
    <mergeCell ref="B367:C367"/>
    <mergeCell ref="F367:G367"/>
    <mergeCell ref="F368:G368"/>
    <mergeCell ref="F363:G363"/>
    <mergeCell ref="B356:E356"/>
    <mergeCell ref="F356:G356"/>
    <mergeCell ref="F357:G357"/>
    <mergeCell ref="F358:G358"/>
    <mergeCell ref="F359:G359"/>
    <mergeCell ref="F360:G360"/>
    <mergeCell ref="F351:G351"/>
    <mergeCell ref="B359:B361"/>
    <mergeCell ref="F361:G361"/>
    <mergeCell ref="F320:G320"/>
    <mergeCell ref="F321:G321"/>
    <mergeCell ref="F322:G322"/>
    <mergeCell ref="F323:G323"/>
    <mergeCell ref="F324:G324"/>
    <mergeCell ref="F325:G325"/>
    <mergeCell ref="F326:G326"/>
    <mergeCell ref="F306:G306"/>
    <mergeCell ref="F307:G307"/>
    <mergeCell ref="F308:G308"/>
    <mergeCell ref="F312:G312"/>
    <mergeCell ref="F313:G313"/>
    <mergeCell ref="F314:G314"/>
    <mergeCell ref="F315:G315"/>
    <mergeCell ref="F316:G316"/>
    <mergeCell ref="F317:G317"/>
    <mergeCell ref="F309:G309"/>
    <mergeCell ref="F310:G310"/>
    <mergeCell ref="F311:G311"/>
    <mergeCell ref="F297:G297"/>
    <mergeCell ref="F298:G298"/>
    <mergeCell ref="F299:G299"/>
    <mergeCell ref="F300:G300"/>
    <mergeCell ref="F301:G301"/>
    <mergeCell ref="F302:G302"/>
    <mergeCell ref="F303:G303"/>
    <mergeCell ref="F304:G304"/>
    <mergeCell ref="F305:G305"/>
    <mergeCell ref="F285:G285"/>
    <mergeCell ref="F286:G286"/>
    <mergeCell ref="F287:G287"/>
    <mergeCell ref="F288:G288"/>
    <mergeCell ref="F289:G289"/>
    <mergeCell ref="F290:G290"/>
    <mergeCell ref="F291:G291"/>
    <mergeCell ref="F292:G292"/>
    <mergeCell ref="B296:E296"/>
    <mergeCell ref="F296:G296"/>
    <mergeCell ref="F273:G273"/>
    <mergeCell ref="F274:G274"/>
    <mergeCell ref="F275:G275"/>
    <mergeCell ref="F276:G276"/>
    <mergeCell ref="F277:G277"/>
    <mergeCell ref="B280:E280"/>
    <mergeCell ref="F280:G280"/>
    <mergeCell ref="B283:G283"/>
    <mergeCell ref="F284:G284"/>
    <mergeCell ref="F281:G281"/>
    <mergeCell ref="F263:G263"/>
    <mergeCell ref="F264:G264"/>
    <mergeCell ref="F265:G265"/>
    <mergeCell ref="F266:G266"/>
    <mergeCell ref="F267:G267"/>
    <mergeCell ref="B270:E270"/>
    <mergeCell ref="F270:G270"/>
    <mergeCell ref="F271:G271"/>
    <mergeCell ref="F272:G272"/>
    <mergeCell ref="F253:G253"/>
    <mergeCell ref="F254:G254"/>
    <mergeCell ref="F255:G255"/>
    <mergeCell ref="F256:G256"/>
    <mergeCell ref="F257:G257"/>
    <mergeCell ref="B259:G259"/>
    <mergeCell ref="F260:G260"/>
    <mergeCell ref="F261:G261"/>
    <mergeCell ref="F262:G262"/>
    <mergeCell ref="F243:G243"/>
    <mergeCell ref="F244:G244"/>
    <mergeCell ref="F245:G245"/>
    <mergeCell ref="F246:G246"/>
    <mergeCell ref="F247:G247"/>
    <mergeCell ref="F248:G248"/>
    <mergeCell ref="F249:G249"/>
    <mergeCell ref="B251:G251"/>
    <mergeCell ref="F252:G252"/>
    <mergeCell ref="B235:E235"/>
    <mergeCell ref="F235:G235"/>
    <mergeCell ref="B236:G236"/>
    <mergeCell ref="F237:G237"/>
    <mergeCell ref="F238:G238"/>
    <mergeCell ref="F239:G239"/>
    <mergeCell ref="F240:G240"/>
    <mergeCell ref="F241:G241"/>
    <mergeCell ref="F242:G242"/>
    <mergeCell ref="F225:G225"/>
    <mergeCell ref="F226:G226"/>
    <mergeCell ref="F227:G227"/>
    <mergeCell ref="F228:G228"/>
    <mergeCell ref="F229:G229"/>
    <mergeCell ref="F230:G230"/>
    <mergeCell ref="F231:G231"/>
    <mergeCell ref="F232:G232"/>
    <mergeCell ref="F233:G233"/>
    <mergeCell ref="F216:G216"/>
    <mergeCell ref="F217:G217"/>
    <mergeCell ref="F218:G218"/>
    <mergeCell ref="F219:G219"/>
    <mergeCell ref="F220:G220"/>
    <mergeCell ref="F221:G221"/>
    <mergeCell ref="F222:G222"/>
    <mergeCell ref="B224:E224"/>
    <mergeCell ref="F224:G224"/>
    <mergeCell ref="B223:G223"/>
    <mergeCell ref="B207:C207"/>
    <mergeCell ref="F207:G207"/>
    <mergeCell ref="F208:G208"/>
    <mergeCell ref="F209:G209"/>
    <mergeCell ref="F210:G210"/>
    <mergeCell ref="F211:G211"/>
    <mergeCell ref="F212:G212"/>
    <mergeCell ref="F213:G213"/>
    <mergeCell ref="B215:E215"/>
    <mergeCell ref="F215:G215"/>
    <mergeCell ref="B214:G214"/>
    <mergeCell ref="F199:G199"/>
    <mergeCell ref="F200:G200"/>
    <mergeCell ref="F201:G201"/>
    <mergeCell ref="F202:G202"/>
    <mergeCell ref="B204:E204"/>
    <mergeCell ref="F204:G204"/>
    <mergeCell ref="B205:C205"/>
    <mergeCell ref="F205:G205"/>
    <mergeCell ref="F206:G206"/>
    <mergeCell ref="B203:G203"/>
    <mergeCell ref="F188:G188"/>
    <mergeCell ref="F189:G189"/>
    <mergeCell ref="F190:G190"/>
    <mergeCell ref="B193:G193"/>
    <mergeCell ref="B195:E195"/>
    <mergeCell ref="F195:G195"/>
    <mergeCell ref="F196:G196"/>
    <mergeCell ref="F197:G197"/>
    <mergeCell ref="B198:C198"/>
    <mergeCell ref="F198:G198"/>
    <mergeCell ref="B194:G194"/>
    <mergeCell ref="B179:G179"/>
    <mergeCell ref="F180:G180"/>
    <mergeCell ref="F181:G181"/>
    <mergeCell ref="F182:G182"/>
    <mergeCell ref="F183:G183"/>
    <mergeCell ref="F184:G184"/>
    <mergeCell ref="B185:G185"/>
    <mergeCell ref="F186:G186"/>
    <mergeCell ref="F187:G187"/>
    <mergeCell ref="F172:G172"/>
    <mergeCell ref="F173:G173"/>
    <mergeCell ref="F174:G174"/>
    <mergeCell ref="F175:G175"/>
    <mergeCell ref="F176:G176"/>
    <mergeCell ref="B178:E178"/>
    <mergeCell ref="F178:G178"/>
    <mergeCell ref="B172:D172"/>
    <mergeCell ref="B173:D173"/>
    <mergeCell ref="B174:D174"/>
    <mergeCell ref="B177:G177"/>
    <mergeCell ref="B158:E158"/>
    <mergeCell ref="F158:G158"/>
    <mergeCell ref="B159:C159"/>
    <mergeCell ref="F159:G159"/>
    <mergeCell ref="F160:G160"/>
    <mergeCell ref="B145:C145"/>
    <mergeCell ref="F145:G145"/>
    <mergeCell ref="F146:G146"/>
    <mergeCell ref="F147:G147"/>
    <mergeCell ref="F148:G148"/>
    <mergeCell ref="F149:G149"/>
    <mergeCell ref="B151:E151"/>
    <mergeCell ref="F151:G151"/>
    <mergeCell ref="B152:C152"/>
    <mergeCell ref="F152:G152"/>
    <mergeCell ref="F136:G136"/>
    <mergeCell ref="F137:G137"/>
    <mergeCell ref="F138:G138"/>
    <mergeCell ref="F139:G139"/>
    <mergeCell ref="F140:G140"/>
    <mergeCell ref="F141:G141"/>
    <mergeCell ref="F142:G142"/>
    <mergeCell ref="B144:E144"/>
    <mergeCell ref="F144:G144"/>
    <mergeCell ref="B128:E128"/>
    <mergeCell ref="F128:G128"/>
    <mergeCell ref="F129:G129"/>
    <mergeCell ref="F130:G130"/>
    <mergeCell ref="F131:G131"/>
    <mergeCell ref="F132:G132"/>
    <mergeCell ref="F133:G133"/>
    <mergeCell ref="B135:E135"/>
    <mergeCell ref="F135:G135"/>
    <mergeCell ref="B119:E119"/>
    <mergeCell ref="F119:G119"/>
    <mergeCell ref="F120:G120"/>
    <mergeCell ref="F121:G121"/>
    <mergeCell ref="F122:G122"/>
    <mergeCell ref="F123:G123"/>
    <mergeCell ref="F124:G124"/>
    <mergeCell ref="F125:G125"/>
    <mergeCell ref="F126:G126"/>
    <mergeCell ref="F2:G2"/>
    <mergeCell ref="B5:C5"/>
    <mergeCell ref="E5:F5"/>
    <mergeCell ref="E8:F8"/>
    <mergeCell ref="B9:C9"/>
    <mergeCell ref="C11:D11"/>
    <mergeCell ref="B12:G12"/>
    <mergeCell ref="C13:D13"/>
    <mergeCell ref="B27:G27"/>
    <mergeCell ref="C15:D15"/>
    <mergeCell ref="C16:D16"/>
    <mergeCell ref="C17:D17"/>
    <mergeCell ref="C18:D18"/>
    <mergeCell ref="E9:F9"/>
    <mergeCell ref="B10:C10"/>
    <mergeCell ref="E10:F10"/>
    <mergeCell ref="B6:C6"/>
    <mergeCell ref="E6:F6"/>
    <mergeCell ref="C14:D14"/>
    <mergeCell ref="F3:G3"/>
    <mergeCell ref="C3:D3"/>
    <mergeCell ref="C4:D4"/>
    <mergeCell ref="C19:D19"/>
    <mergeCell ref="C20:D20"/>
    <mergeCell ref="B117:G117"/>
    <mergeCell ref="C101:D101"/>
    <mergeCell ref="C102:D102"/>
    <mergeCell ref="C103:D103"/>
    <mergeCell ref="C96:D96"/>
    <mergeCell ref="C97:D97"/>
    <mergeCell ref="C98:D98"/>
    <mergeCell ref="C99:D99"/>
    <mergeCell ref="C100:D100"/>
    <mergeCell ref="C113:D113"/>
    <mergeCell ref="C115:D115"/>
    <mergeCell ref="C108:D108"/>
    <mergeCell ref="C109:D109"/>
    <mergeCell ref="C110:D110"/>
    <mergeCell ref="C111:D111"/>
    <mergeCell ref="C112:D112"/>
    <mergeCell ref="C107:D107"/>
    <mergeCell ref="B114:G114"/>
    <mergeCell ref="C95:D95"/>
    <mergeCell ref="B104:G104"/>
    <mergeCell ref="C105:G105"/>
    <mergeCell ref="C106:D106"/>
    <mergeCell ref="C89:D89"/>
    <mergeCell ref="C90:D90"/>
    <mergeCell ref="C91:D91"/>
    <mergeCell ref="C83:D83"/>
    <mergeCell ref="C84:D84"/>
    <mergeCell ref="B85:G85"/>
    <mergeCell ref="C86:G86"/>
    <mergeCell ref="C87:D87"/>
    <mergeCell ref="C88:D88"/>
    <mergeCell ref="B92:G92"/>
    <mergeCell ref="C93:G93"/>
    <mergeCell ref="C94:D94"/>
    <mergeCell ref="C76:D76"/>
    <mergeCell ref="C82:D82"/>
    <mergeCell ref="C70:D70"/>
    <mergeCell ref="C71:D71"/>
    <mergeCell ref="C72:D72"/>
    <mergeCell ref="C73:D73"/>
    <mergeCell ref="C74:D74"/>
    <mergeCell ref="C75:D75"/>
    <mergeCell ref="C77:D77"/>
    <mergeCell ref="B78:G78"/>
    <mergeCell ref="C79:G79"/>
    <mergeCell ref="C80:D80"/>
    <mergeCell ref="C81:D81"/>
    <mergeCell ref="C66:D66"/>
    <mergeCell ref="C67:D67"/>
    <mergeCell ref="C68:D68"/>
    <mergeCell ref="C69:D69"/>
    <mergeCell ref="C58:D58"/>
    <mergeCell ref="C63:D63"/>
    <mergeCell ref="B59:G59"/>
    <mergeCell ref="C60:G60"/>
    <mergeCell ref="C61:D61"/>
    <mergeCell ref="C62:D62"/>
    <mergeCell ref="C49:D49"/>
    <mergeCell ref="C44:G44"/>
    <mergeCell ref="C45:D45"/>
    <mergeCell ref="C46:D46"/>
    <mergeCell ref="C51:G51"/>
    <mergeCell ref="C52:D52"/>
    <mergeCell ref="C53:D53"/>
    <mergeCell ref="C64:D64"/>
    <mergeCell ref="C65:D65"/>
    <mergeCell ref="C55:D55"/>
    <mergeCell ref="C56:D56"/>
    <mergeCell ref="C57:D57"/>
    <mergeCell ref="C47:D47"/>
    <mergeCell ref="C21:D21"/>
    <mergeCell ref="C22:D22"/>
    <mergeCell ref="C23:D23"/>
    <mergeCell ref="C24:D24"/>
    <mergeCell ref="B28:G28"/>
    <mergeCell ref="C29:G29"/>
    <mergeCell ref="C30:D30"/>
    <mergeCell ref="B405:B407"/>
    <mergeCell ref="B421:B423"/>
    <mergeCell ref="C31:D31"/>
    <mergeCell ref="B41:G41"/>
    <mergeCell ref="C25:D25"/>
    <mergeCell ref="C26:D26"/>
    <mergeCell ref="C37:D37"/>
    <mergeCell ref="C38:D38"/>
    <mergeCell ref="C39:D39"/>
    <mergeCell ref="C40:D40"/>
    <mergeCell ref="C42:D42"/>
    <mergeCell ref="C32:D32"/>
    <mergeCell ref="C33:D33"/>
    <mergeCell ref="C34:D34"/>
    <mergeCell ref="C35:D35"/>
    <mergeCell ref="C36:D36"/>
    <mergeCell ref="C54:D54"/>
  </mergeCells>
  <dataValidations count="2">
    <dataValidation type="whole" errorStyle="warning" operator="lessThanOrEqual" allowBlank="1" showErrorMessage="1" errorTitle="Vacancy Loss - Proration" error="this amount is typically listed as a negative value" sqref="E17">
      <formula1>0</formula1>
    </dataValidation>
    <dataValidation type="whole" errorStyle="warning" operator="lessThanOrEqual" allowBlank="1" showErrorMessage="1" errorTitle="Vacancy Loss" error="this amount is typically listed as a negative value" sqref="E14">
      <formula1>0</formula1>
    </dataValidation>
  </dataValidations>
  <hyperlinks>
    <hyperlink ref="H35" location="'AMP 3'!E233" display="Details"/>
    <hyperlink ref="H13" location="'AMP 3'!E126" display="Details"/>
    <hyperlink ref="H126" location="'AMP 3'!E13" display="Return to Budget"/>
    <hyperlink ref="H133" location="'AMP 3'!E14" display="Return to Budget"/>
    <hyperlink ref="H16" location="'AMP 3'!E136" display="Details"/>
    <hyperlink ref="H18" location="'AMP 3'!E142" display="Details"/>
    <hyperlink ref="H20:H22" location="'AMP 1'!E145" display="Details"/>
    <hyperlink ref="H20" location="'AMP 3'!E149" display="Details"/>
    <hyperlink ref="H21" location="'AMP 3'!E156" display="Details"/>
    <hyperlink ref="H22" location="'AMP 3'!E167" display="Details"/>
    <hyperlink ref="H25" location="'AMP 3'!E176" display="Details"/>
    <hyperlink ref="H14" location="'AMP 3'!E133" display="Details"/>
    <hyperlink ref="H32" location="'AMP 3'!E202" display="Details"/>
    <hyperlink ref="H33" location="'AMP 3'!E211" display="Details"/>
    <hyperlink ref="H34" location="'AMP 3'!E213" display="Details"/>
    <hyperlink ref="H36" location="'AMP 3'!E268" display="Details"/>
    <hyperlink ref="H37" location="'AMP 3'!E278" display="Details"/>
    <hyperlink ref="H38" location="'AMP 3'!E294" display="Details"/>
    <hyperlink ref="H39" location="'AMP 3'!E328" display="Details"/>
    <hyperlink ref="H42" location="'AMP 3'!E222" display="Details"/>
    <hyperlink ref="H149" location="'AMP 3'!E20" display="Return to Budget"/>
    <hyperlink ref="H156" location="'AMP 3'!E21" display="Return to Budget"/>
    <hyperlink ref="H167" location="'AMP 3'!E22" display="Return to Budget"/>
    <hyperlink ref="H176" location="'AMP 3'!E25" display="Return to Budget"/>
    <hyperlink ref="H191" location="'AMP 3'!E106" display="Return to Budget"/>
    <hyperlink ref="H202" location="'AMP 3'!E32" display="Return to Budget"/>
    <hyperlink ref="H213" location="'AMP 3'!E34" display="Return to Budget"/>
    <hyperlink ref="H222" location="'AMP 3'!E42" display="Return to Budget"/>
    <hyperlink ref="H233" location="'AMP 3'!E35" display="Return to Budget"/>
    <hyperlink ref="H268" location="'AMP 3'!E36" display="Return to Budget"/>
    <hyperlink ref="H278" location="'AMP 3'!E37" display="Return to Budget"/>
    <hyperlink ref="H294" location="'AMP 3'!E38" display="Return to Budget"/>
    <hyperlink ref="H328" location="'AMP 3'!E39" display="Return to Budget"/>
    <hyperlink ref="H339" location="'AMP 3'!E58" display="Return to Budget"/>
    <hyperlink ref="H351" location="'AMP 3'!E63" display="Return to Budget"/>
    <hyperlink ref="H363" location="'AMP 3'!E65" display="Return to Budget"/>
    <hyperlink ref="H376" location="'AMP 3'!E66" display="Return to Budget"/>
    <hyperlink ref="H385" location="'AMP 3'!E67" display="Return to Budget"/>
    <hyperlink ref="H395" location="'AMP 3'!E68" display="Return to Budget"/>
    <hyperlink ref="H425" location="'AMP 3'!E70" display="Return to Budget"/>
    <hyperlink ref="H435" location="'AMP 3'!E71" display="Return to Budget"/>
    <hyperlink ref="H445" location="'AMP 3'!E72" display="Return to Budget"/>
    <hyperlink ref="H460" location="'AMP 3'!E73" display="Return to Budget"/>
    <hyperlink ref="H469" location="'AMP 3'!E74" display="Return to Budget"/>
    <hyperlink ref="H481" location="'AMP 3'!E82" display="Return to Budget"/>
    <hyperlink ref="H491" location="'AMP 3'!E83" display="Return to Budget"/>
    <hyperlink ref="H500" location="'AMP 3'!E91" display="Return to Budget"/>
    <hyperlink ref="H514" location="'AMP 3'!E96" display="Return to Budget"/>
    <hyperlink ref="H522" location="'AMP 3'!E97" display="Return to Budget"/>
    <hyperlink ref="H531" location="'AMP 3'!E110" display="Return to Budget"/>
    <hyperlink ref="H540" location="'AMP 3'!E111" display="Return to Budget"/>
    <hyperlink ref="H52" location="'AMP 3'!F330" display="Details"/>
    <hyperlink ref="H53" location="'AMP 3'!F331" display="Details"/>
    <hyperlink ref="H54" location="'AMP 3'!F332" display="Details"/>
    <hyperlink ref="H55" location="'AMP 3'!F333" display="Details"/>
    <hyperlink ref="H56" location="'AMP 3'!F334" display="Details"/>
    <hyperlink ref="H57" location="'AMP 3'!F335" display="Details"/>
    <hyperlink ref="H63" location="'AMP 3'!E348" display="Details"/>
    <hyperlink ref="H65" location="'AMP 3'!E360" display="Details"/>
    <hyperlink ref="H66" location="'AMP 3'!E373" display="Details"/>
    <hyperlink ref="H67" location="'AMP 3'!E382" display="Details"/>
    <hyperlink ref="H68" location="'AMP 3'!E392" display="Details"/>
    <hyperlink ref="H69" location="'AMP 3'!E406" display="Details"/>
    <hyperlink ref="H70" location="'AMP 3'!E422" display="Details"/>
    <hyperlink ref="H71" location="'AMP 3'!E432" display="Details"/>
    <hyperlink ref="H72" location="'AMP 3'!E442" display="Details"/>
    <hyperlink ref="H73" location="'AMP 3'!E457" display="Details"/>
    <hyperlink ref="H74" location="'AMP 3'!E466" display="Details"/>
    <hyperlink ref="H87" location="'AMP 3'!D497" display="Details"/>
    <hyperlink ref="H88" location="'AMP 3'!E497" display="Details"/>
    <hyperlink ref="H89" location="'AMP 3'!F497" display="Details"/>
    <hyperlink ref="H90" location="'AMP 3'!G497" display="Details"/>
    <hyperlink ref="H96" location="'AMP 3'!E511" display="Details"/>
    <hyperlink ref="H97" location="'AMP 3'!E519" display="Details"/>
    <hyperlink ref="H110" location="'AMP 3'!E528" display="Details"/>
    <hyperlink ref="H111" location="'AMP 3'!E537" display="Details"/>
    <hyperlink ref="H106" location="'AMP 3'!E191" display="Details"/>
    <hyperlink ref="H107" location="'AMP 3'!E191" display="Details"/>
    <hyperlink ref="H142" location="'AMP 3'!E18" display="Return to Budget"/>
    <hyperlink ref="H211" location="'AMP 3'!E33" display="Return to Budget"/>
    <hyperlink ref="H409" location="'AMP 3'!E69" display="Return to Budget"/>
    <hyperlink ref="H82" location="'AMP 3'!E478" display="Details"/>
    <hyperlink ref="H83" location="'AMP 3'!E488" display="Details"/>
    <hyperlink ref="H30" location="payroll!J20" display="Details"/>
    <hyperlink ref="H31" location="'Emp. Benefits'!G16" display="Details"/>
    <hyperlink ref="H45:H46" location="'AMP 1'!E222" display="Details"/>
    <hyperlink ref="H45" location="payroll!J29" display="Details"/>
    <hyperlink ref="H46" location="'Emp. Benefits'!G27" display="Details"/>
    <hyperlink ref="H61:H62" location="'AMP 1'!F335" display="Details"/>
    <hyperlink ref="H61" location="payroll!J50" display="Details"/>
    <hyperlink ref="H62" location="'Emp. Benefits'!G38" display="Details"/>
    <hyperlink ref="H81" location="'Emp. Benefits'!G49" display="Details"/>
    <hyperlink ref="H136" location="'AMP 3'!E16" display="Return to Budget"/>
    <hyperlink ref="H80" location="payroll!J62" display="Details"/>
  </hyperlinks>
  <pageMargins left="0.7" right="0.7" top="0.75" bottom="0.75" header="0.3" footer="0.3"/>
  <pageSetup scale="81" orientation="portrait" verticalDpi="300"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3" tint="0.59999389629810485"/>
    <pageSetUpPr fitToPage="1"/>
  </sheetPr>
  <dimension ref="A1:AO343"/>
  <sheetViews>
    <sheetView workbookViewId="0">
      <selection activeCell="B1" sqref="B1:G1"/>
    </sheetView>
  </sheetViews>
  <sheetFormatPr defaultRowHeight="13.8" x14ac:dyDescent="0.25"/>
  <cols>
    <col min="1" max="1" width="9.33203125" style="199"/>
    <col min="2" max="2" width="18.6640625" style="199" customWidth="1"/>
    <col min="3" max="3" width="27.6640625" style="199" customWidth="1"/>
    <col min="4" max="4" width="13.88671875" style="199" customWidth="1"/>
    <col min="5" max="5" width="14.5546875" style="199" customWidth="1"/>
    <col min="6" max="7" width="14.6640625" style="199" customWidth="1"/>
    <col min="8" max="8" width="17.33203125" style="199" customWidth="1"/>
    <col min="9" max="9" width="12.6640625" style="199" customWidth="1"/>
    <col min="10" max="10" width="12.6640625" style="199" bestFit="1" customWidth="1"/>
    <col min="11" max="11" width="9.33203125" style="199"/>
    <col min="12" max="12" width="12.33203125" style="199" bestFit="1" customWidth="1"/>
    <col min="13" max="257" width="9.33203125" style="199"/>
    <col min="258" max="258" width="15.33203125" style="199" customWidth="1"/>
    <col min="259" max="259" width="14.33203125" style="199" customWidth="1"/>
    <col min="260" max="260" width="9.33203125" style="199"/>
    <col min="261" max="261" width="14.5546875" style="199" customWidth="1"/>
    <col min="262" max="262" width="13.33203125" style="199" customWidth="1"/>
    <col min="263" max="263" width="14.6640625" style="199" customWidth="1"/>
    <col min="264" max="264" width="13.33203125" style="199" customWidth="1"/>
    <col min="265" max="265" width="12.6640625" style="199" customWidth="1"/>
    <col min="266" max="266" width="12.6640625" style="199" bestFit="1" customWidth="1"/>
    <col min="267" max="267" width="9.33203125" style="199"/>
    <col min="268" max="268" width="12.33203125" style="199" bestFit="1" customWidth="1"/>
    <col min="269" max="513" width="9.33203125" style="199"/>
    <col min="514" max="514" width="15.33203125" style="199" customWidth="1"/>
    <col min="515" max="515" width="14.33203125" style="199" customWidth="1"/>
    <col min="516" max="516" width="9.33203125" style="199"/>
    <col min="517" max="517" width="14.5546875" style="199" customWidth="1"/>
    <col min="518" max="518" width="13.33203125" style="199" customWidth="1"/>
    <col min="519" max="519" width="14.6640625" style="199" customWidth="1"/>
    <col min="520" max="520" width="13.33203125" style="199" customWidth="1"/>
    <col min="521" max="521" width="12.6640625" style="199" customWidth="1"/>
    <col min="522" max="522" width="12.6640625" style="199" bestFit="1" customWidth="1"/>
    <col min="523" max="523" width="9.33203125" style="199"/>
    <col min="524" max="524" width="12.33203125" style="199" bestFit="1" customWidth="1"/>
    <col min="525" max="769" width="9.33203125" style="199"/>
    <col min="770" max="770" width="15.33203125" style="199" customWidth="1"/>
    <col min="771" max="771" width="14.33203125" style="199" customWidth="1"/>
    <col min="772" max="772" width="9.33203125" style="199"/>
    <col min="773" max="773" width="14.5546875" style="199" customWidth="1"/>
    <col min="774" max="774" width="13.33203125" style="199" customWidth="1"/>
    <col min="775" max="775" width="14.6640625" style="199" customWidth="1"/>
    <col min="776" max="776" width="13.33203125" style="199" customWidth="1"/>
    <col min="777" max="777" width="12.6640625" style="199" customWidth="1"/>
    <col min="778" max="778" width="12.6640625" style="199" bestFit="1" customWidth="1"/>
    <col min="779" max="779" width="9.33203125" style="199"/>
    <col min="780" max="780" width="12.33203125" style="199" bestFit="1" customWidth="1"/>
    <col min="781" max="1025" width="9.33203125" style="199"/>
    <col min="1026" max="1026" width="15.33203125" style="199" customWidth="1"/>
    <col min="1027" max="1027" width="14.33203125" style="199" customWidth="1"/>
    <col min="1028" max="1028" width="9.33203125" style="199"/>
    <col min="1029" max="1029" width="14.5546875" style="199" customWidth="1"/>
    <col min="1030" max="1030" width="13.33203125" style="199" customWidth="1"/>
    <col min="1031" max="1031" width="14.6640625" style="199" customWidth="1"/>
    <col min="1032" max="1032" width="13.33203125" style="199" customWidth="1"/>
    <col min="1033" max="1033" width="12.6640625" style="199" customWidth="1"/>
    <col min="1034" max="1034" width="12.6640625" style="199" bestFit="1" customWidth="1"/>
    <col min="1035" max="1035" width="9.33203125" style="199"/>
    <col min="1036" max="1036" width="12.33203125" style="199" bestFit="1" customWidth="1"/>
    <col min="1037" max="1281" width="9.33203125" style="199"/>
    <col min="1282" max="1282" width="15.33203125" style="199" customWidth="1"/>
    <col min="1283" max="1283" width="14.33203125" style="199" customWidth="1"/>
    <col min="1284" max="1284" width="9.33203125" style="199"/>
    <col min="1285" max="1285" width="14.5546875" style="199" customWidth="1"/>
    <col min="1286" max="1286" width="13.33203125" style="199" customWidth="1"/>
    <col min="1287" max="1287" width="14.6640625" style="199" customWidth="1"/>
    <col min="1288" max="1288" width="13.33203125" style="199" customWidth="1"/>
    <col min="1289" max="1289" width="12.6640625" style="199" customWidth="1"/>
    <col min="1290" max="1290" width="12.6640625" style="199" bestFit="1" customWidth="1"/>
    <col min="1291" max="1291" width="9.33203125" style="199"/>
    <col min="1292" max="1292" width="12.33203125" style="199" bestFit="1" customWidth="1"/>
    <col min="1293" max="1537" width="9.33203125" style="199"/>
    <col min="1538" max="1538" width="15.33203125" style="199" customWidth="1"/>
    <col min="1539" max="1539" width="14.33203125" style="199" customWidth="1"/>
    <col min="1540" max="1540" width="9.33203125" style="199"/>
    <col min="1541" max="1541" width="14.5546875" style="199" customWidth="1"/>
    <col min="1542" max="1542" width="13.33203125" style="199" customWidth="1"/>
    <col min="1543" max="1543" width="14.6640625" style="199" customWidth="1"/>
    <col min="1544" max="1544" width="13.33203125" style="199" customWidth="1"/>
    <col min="1545" max="1545" width="12.6640625" style="199" customWidth="1"/>
    <col min="1546" max="1546" width="12.6640625" style="199" bestFit="1" customWidth="1"/>
    <col min="1547" max="1547" width="9.33203125" style="199"/>
    <col min="1548" max="1548" width="12.33203125" style="199" bestFit="1" customWidth="1"/>
    <col min="1549" max="1793" width="9.33203125" style="199"/>
    <col min="1794" max="1794" width="15.33203125" style="199" customWidth="1"/>
    <col min="1795" max="1795" width="14.33203125" style="199" customWidth="1"/>
    <col min="1796" max="1796" width="9.33203125" style="199"/>
    <col min="1797" max="1797" width="14.5546875" style="199" customWidth="1"/>
    <col min="1798" max="1798" width="13.33203125" style="199" customWidth="1"/>
    <col min="1799" max="1799" width="14.6640625" style="199" customWidth="1"/>
    <col min="1800" max="1800" width="13.33203125" style="199" customWidth="1"/>
    <col min="1801" max="1801" width="12.6640625" style="199" customWidth="1"/>
    <col min="1802" max="1802" width="12.6640625" style="199" bestFit="1" customWidth="1"/>
    <col min="1803" max="1803" width="9.33203125" style="199"/>
    <col min="1804" max="1804" width="12.33203125" style="199" bestFit="1" customWidth="1"/>
    <col min="1805" max="2049" width="9.33203125" style="199"/>
    <col min="2050" max="2050" width="15.33203125" style="199" customWidth="1"/>
    <col min="2051" max="2051" width="14.33203125" style="199" customWidth="1"/>
    <col min="2052" max="2052" width="9.33203125" style="199"/>
    <col min="2053" max="2053" width="14.5546875" style="199" customWidth="1"/>
    <col min="2054" max="2054" width="13.33203125" style="199" customWidth="1"/>
    <col min="2055" max="2055" width="14.6640625" style="199" customWidth="1"/>
    <col min="2056" max="2056" width="13.33203125" style="199" customWidth="1"/>
    <col min="2057" max="2057" width="12.6640625" style="199" customWidth="1"/>
    <col min="2058" max="2058" width="12.6640625" style="199" bestFit="1" customWidth="1"/>
    <col min="2059" max="2059" width="9.33203125" style="199"/>
    <col min="2060" max="2060" width="12.33203125" style="199" bestFit="1" customWidth="1"/>
    <col min="2061" max="2305" width="9.33203125" style="199"/>
    <col min="2306" max="2306" width="15.33203125" style="199" customWidth="1"/>
    <col min="2307" max="2307" width="14.33203125" style="199" customWidth="1"/>
    <col min="2308" max="2308" width="9.33203125" style="199"/>
    <col min="2309" max="2309" width="14.5546875" style="199" customWidth="1"/>
    <col min="2310" max="2310" width="13.33203125" style="199" customWidth="1"/>
    <col min="2311" max="2311" width="14.6640625" style="199" customWidth="1"/>
    <col min="2312" max="2312" width="13.33203125" style="199" customWidth="1"/>
    <col min="2313" max="2313" width="12.6640625" style="199" customWidth="1"/>
    <col min="2314" max="2314" width="12.6640625" style="199" bestFit="1" customWidth="1"/>
    <col min="2315" max="2315" width="9.33203125" style="199"/>
    <col min="2316" max="2316" width="12.33203125" style="199" bestFit="1" customWidth="1"/>
    <col min="2317" max="2561" width="9.33203125" style="199"/>
    <col min="2562" max="2562" width="15.33203125" style="199" customWidth="1"/>
    <col min="2563" max="2563" width="14.33203125" style="199" customWidth="1"/>
    <col min="2564" max="2564" width="9.33203125" style="199"/>
    <col min="2565" max="2565" width="14.5546875" style="199" customWidth="1"/>
    <col min="2566" max="2566" width="13.33203125" style="199" customWidth="1"/>
    <col min="2567" max="2567" width="14.6640625" style="199" customWidth="1"/>
    <col min="2568" max="2568" width="13.33203125" style="199" customWidth="1"/>
    <col min="2569" max="2569" width="12.6640625" style="199" customWidth="1"/>
    <col min="2570" max="2570" width="12.6640625" style="199" bestFit="1" customWidth="1"/>
    <col min="2571" max="2571" width="9.33203125" style="199"/>
    <col min="2572" max="2572" width="12.33203125" style="199" bestFit="1" customWidth="1"/>
    <col min="2573" max="2817" width="9.33203125" style="199"/>
    <col min="2818" max="2818" width="15.33203125" style="199" customWidth="1"/>
    <col min="2819" max="2819" width="14.33203125" style="199" customWidth="1"/>
    <col min="2820" max="2820" width="9.33203125" style="199"/>
    <col min="2821" max="2821" width="14.5546875" style="199" customWidth="1"/>
    <col min="2822" max="2822" width="13.33203125" style="199" customWidth="1"/>
    <col min="2823" max="2823" width="14.6640625" style="199" customWidth="1"/>
    <col min="2824" max="2824" width="13.33203125" style="199" customWidth="1"/>
    <col min="2825" max="2825" width="12.6640625" style="199" customWidth="1"/>
    <col min="2826" max="2826" width="12.6640625" style="199" bestFit="1" customWidth="1"/>
    <col min="2827" max="2827" width="9.33203125" style="199"/>
    <col min="2828" max="2828" width="12.33203125" style="199" bestFit="1" customWidth="1"/>
    <col min="2829" max="3073" width="9.33203125" style="199"/>
    <col min="3074" max="3074" width="15.33203125" style="199" customWidth="1"/>
    <col min="3075" max="3075" width="14.33203125" style="199" customWidth="1"/>
    <col min="3076" max="3076" width="9.33203125" style="199"/>
    <col min="3077" max="3077" width="14.5546875" style="199" customWidth="1"/>
    <col min="3078" max="3078" width="13.33203125" style="199" customWidth="1"/>
    <col min="3079" max="3079" width="14.6640625" style="199" customWidth="1"/>
    <col min="3080" max="3080" width="13.33203125" style="199" customWidth="1"/>
    <col min="3081" max="3081" width="12.6640625" style="199" customWidth="1"/>
    <col min="3082" max="3082" width="12.6640625" style="199" bestFit="1" customWidth="1"/>
    <col min="3083" max="3083" width="9.33203125" style="199"/>
    <col min="3084" max="3084" width="12.33203125" style="199" bestFit="1" customWidth="1"/>
    <col min="3085" max="3329" width="9.33203125" style="199"/>
    <col min="3330" max="3330" width="15.33203125" style="199" customWidth="1"/>
    <col min="3331" max="3331" width="14.33203125" style="199" customWidth="1"/>
    <col min="3332" max="3332" width="9.33203125" style="199"/>
    <col min="3333" max="3333" width="14.5546875" style="199" customWidth="1"/>
    <col min="3334" max="3334" width="13.33203125" style="199" customWidth="1"/>
    <col min="3335" max="3335" width="14.6640625" style="199" customWidth="1"/>
    <col min="3336" max="3336" width="13.33203125" style="199" customWidth="1"/>
    <col min="3337" max="3337" width="12.6640625" style="199" customWidth="1"/>
    <col min="3338" max="3338" width="12.6640625" style="199" bestFit="1" customWidth="1"/>
    <col min="3339" max="3339" width="9.33203125" style="199"/>
    <col min="3340" max="3340" width="12.33203125" style="199" bestFit="1" customWidth="1"/>
    <col min="3341" max="3585" width="9.33203125" style="199"/>
    <col min="3586" max="3586" width="15.33203125" style="199" customWidth="1"/>
    <col min="3587" max="3587" width="14.33203125" style="199" customWidth="1"/>
    <col min="3588" max="3588" width="9.33203125" style="199"/>
    <col min="3589" max="3589" width="14.5546875" style="199" customWidth="1"/>
    <col min="3590" max="3590" width="13.33203125" style="199" customWidth="1"/>
    <col min="3591" max="3591" width="14.6640625" style="199" customWidth="1"/>
    <col min="3592" max="3592" width="13.33203125" style="199" customWidth="1"/>
    <col min="3593" max="3593" width="12.6640625" style="199" customWidth="1"/>
    <col min="3594" max="3594" width="12.6640625" style="199" bestFit="1" customWidth="1"/>
    <col min="3595" max="3595" width="9.33203125" style="199"/>
    <col min="3596" max="3596" width="12.33203125" style="199" bestFit="1" customWidth="1"/>
    <col min="3597" max="3841" width="9.33203125" style="199"/>
    <col min="3842" max="3842" width="15.33203125" style="199" customWidth="1"/>
    <col min="3843" max="3843" width="14.33203125" style="199" customWidth="1"/>
    <col min="3844" max="3844" width="9.33203125" style="199"/>
    <col min="3845" max="3845" width="14.5546875" style="199" customWidth="1"/>
    <col min="3846" max="3846" width="13.33203125" style="199" customWidth="1"/>
    <col min="3847" max="3847" width="14.6640625" style="199" customWidth="1"/>
    <col min="3848" max="3848" width="13.33203125" style="199" customWidth="1"/>
    <col min="3849" max="3849" width="12.6640625" style="199" customWidth="1"/>
    <col min="3850" max="3850" width="12.6640625" style="199" bestFit="1" customWidth="1"/>
    <col min="3851" max="3851" width="9.33203125" style="199"/>
    <col min="3852" max="3852" width="12.33203125" style="199" bestFit="1" customWidth="1"/>
    <col min="3853" max="4097" width="9.33203125" style="199"/>
    <col min="4098" max="4098" width="15.33203125" style="199" customWidth="1"/>
    <col min="4099" max="4099" width="14.33203125" style="199" customWidth="1"/>
    <col min="4100" max="4100" width="9.33203125" style="199"/>
    <col min="4101" max="4101" width="14.5546875" style="199" customWidth="1"/>
    <col min="4102" max="4102" width="13.33203125" style="199" customWidth="1"/>
    <col min="4103" max="4103" width="14.6640625" style="199" customWidth="1"/>
    <col min="4104" max="4104" width="13.33203125" style="199" customWidth="1"/>
    <col min="4105" max="4105" width="12.6640625" style="199" customWidth="1"/>
    <col min="4106" max="4106" width="12.6640625" style="199" bestFit="1" customWidth="1"/>
    <col min="4107" max="4107" width="9.33203125" style="199"/>
    <col min="4108" max="4108" width="12.33203125" style="199" bestFit="1" customWidth="1"/>
    <col min="4109" max="4353" width="9.33203125" style="199"/>
    <col min="4354" max="4354" width="15.33203125" style="199" customWidth="1"/>
    <col min="4355" max="4355" width="14.33203125" style="199" customWidth="1"/>
    <col min="4356" max="4356" width="9.33203125" style="199"/>
    <col min="4357" max="4357" width="14.5546875" style="199" customWidth="1"/>
    <col min="4358" max="4358" width="13.33203125" style="199" customWidth="1"/>
    <col min="4359" max="4359" width="14.6640625" style="199" customWidth="1"/>
    <col min="4360" max="4360" width="13.33203125" style="199" customWidth="1"/>
    <col min="4361" max="4361" width="12.6640625" style="199" customWidth="1"/>
    <col min="4362" max="4362" width="12.6640625" style="199" bestFit="1" customWidth="1"/>
    <col min="4363" max="4363" width="9.33203125" style="199"/>
    <col min="4364" max="4364" width="12.33203125" style="199" bestFit="1" customWidth="1"/>
    <col min="4365" max="4609" width="9.33203125" style="199"/>
    <col min="4610" max="4610" width="15.33203125" style="199" customWidth="1"/>
    <col min="4611" max="4611" width="14.33203125" style="199" customWidth="1"/>
    <col min="4612" max="4612" width="9.33203125" style="199"/>
    <col min="4613" max="4613" width="14.5546875" style="199" customWidth="1"/>
    <col min="4614" max="4614" width="13.33203125" style="199" customWidth="1"/>
    <col min="4615" max="4615" width="14.6640625" style="199" customWidth="1"/>
    <col min="4616" max="4616" width="13.33203125" style="199" customWidth="1"/>
    <col min="4617" max="4617" width="12.6640625" style="199" customWidth="1"/>
    <col min="4618" max="4618" width="12.6640625" style="199" bestFit="1" customWidth="1"/>
    <col min="4619" max="4619" width="9.33203125" style="199"/>
    <col min="4620" max="4620" width="12.33203125" style="199" bestFit="1" customWidth="1"/>
    <col min="4621" max="4865" width="9.33203125" style="199"/>
    <col min="4866" max="4866" width="15.33203125" style="199" customWidth="1"/>
    <col min="4867" max="4867" width="14.33203125" style="199" customWidth="1"/>
    <col min="4868" max="4868" width="9.33203125" style="199"/>
    <col min="4869" max="4869" width="14.5546875" style="199" customWidth="1"/>
    <col min="4870" max="4870" width="13.33203125" style="199" customWidth="1"/>
    <col min="4871" max="4871" width="14.6640625" style="199" customWidth="1"/>
    <col min="4872" max="4872" width="13.33203125" style="199" customWidth="1"/>
    <col min="4873" max="4873" width="12.6640625" style="199" customWidth="1"/>
    <col min="4874" max="4874" width="12.6640625" style="199" bestFit="1" customWidth="1"/>
    <col min="4875" max="4875" width="9.33203125" style="199"/>
    <col min="4876" max="4876" width="12.33203125" style="199" bestFit="1" customWidth="1"/>
    <col min="4877" max="5121" width="9.33203125" style="199"/>
    <col min="5122" max="5122" width="15.33203125" style="199" customWidth="1"/>
    <col min="5123" max="5123" width="14.33203125" style="199" customWidth="1"/>
    <col min="5124" max="5124" width="9.33203125" style="199"/>
    <col min="5125" max="5125" width="14.5546875" style="199" customWidth="1"/>
    <col min="5126" max="5126" width="13.33203125" style="199" customWidth="1"/>
    <col min="5127" max="5127" width="14.6640625" style="199" customWidth="1"/>
    <col min="5128" max="5128" width="13.33203125" style="199" customWidth="1"/>
    <col min="5129" max="5129" width="12.6640625" style="199" customWidth="1"/>
    <col min="5130" max="5130" width="12.6640625" style="199" bestFit="1" customWidth="1"/>
    <col min="5131" max="5131" width="9.33203125" style="199"/>
    <col min="5132" max="5132" width="12.33203125" style="199" bestFit="1" customWidth="1"/>
    <col min="5133" max="5377" width="9.33203125" style="199"/>
    <col min="5378" max="5378" width="15.33203125" style="199" customWidth="1"/>
    <col min="5379" max="5379" width="14.33203125" style="199" customWidth="1"/>
    <col min="5380" max="5380" width="9.33203125" style="199"/>
    <col min="5381" max="5381" width="14.5546875" style="199" customWidth="1"/>
    <col min="5382" max="5382" width="13.33203125" style="199" customWidth="1"/>
    <col min="5383" max="5383" width="14.6640625" style="199" customWidth="1"/>
    <col min="5384" max="5384" width="13.33203125" style="199" customWidth="1"/>
    <col min="5385" max="5385" width="12.6640625" style="199" customWidth="1"/>
    <col min="5386" max="5386" width="12.6640625" style="199" bestFit="1" customWidth="1"/>
    <col min="5387" max="5387" width="9.33203125" style="199"/>
    <col min="5388" max="5388" width="12.33203125" style="199" bestFit="1" customWidth="1"/>
    <col min="5389" max="5633" width="9.33203125" style="199"/>
    <col min="5634" max="5634" width="15.33203125" style="199" customWidth="1"/>
    <col min="5635" max="5635" width="14.33203125" style="199" customWidth="1"/>
    <col min="5636" max="5636" width="9.33203125" style="199"/>
    <col min="5637" max="5637" width="14.5546875" style="199" customWidth="1"/>
    <col min="5638" max="5638" width="13.33203125" style="199" customWidth="1"/>
    <col min="5639" max="5639" width="14.6640625" style="199" customWidth="1"/>
    <col min="5640" max="5640" width="13.33203125" style="199" customWidth="1"/>
    <col min="5641" max="5641" width="12.6640625" style="199" customWidth="1"/>
    <col min="5642" max="5642" width="12.6640625" style="199" bestFit="1" customWidth="1"/>
    <col min="5643" max="5643" width="9.33203125" style="199"/>
    <col min="5644" max="5644" width="12.33203125" style="199" bestFit="1" customWidth="1"/>
    <col min="5645" max="5889" width="9.33203125" style="199"/>
    <col min="5890" max="5890" width="15.33203125" style="199" customWidth="1"/>
    <col min="5891" max="5891" width="14.33203125" style="199" customWidth="1"/>
    <col min="5892" max="5892" width="9.33203125" style="199"/>
    <col min="5893" max="5893" width="14.5546875" style="199" customWidth="1"/>
    <col min="5894" max="5894" width="13.33203125" style="199" customWidth="1"/>
    <col min="5895" max="5895" width="14.6640625" style="199" customWidth="1"/>
    <col min="5896" max="5896" width="13.33203125" style="199" customWidth="1"/>
    <col min="5897" max="5897" width="12.6640625" style="199" customWidth="1"/>
    <col min="5898" max="5898" width="12.6640625" style="199" bestFit="1" customWidth="1"/>
    <col min="5899" max="5899" width="9.33203125" style="199"/>
    <col min="5900" max="5900" width="12.33203125" style="199" bestFit="1" customWidth="1"/>
    <col min="5901" max="6145" width="9.33203125" style="199"/>
    <col min="6146" max="6146" width="15.33203125" style="199" customWidth="1"/>
    <col min="6147" max="6147" width="14.33203125" style="199" customWidth="1"/>
    <col min="6148" max="6148" width="9.33203125" style="199"/>
    <col min="6149" max="6149" width="14.5546875" style="199" customWidth="1"/>
    <col min="6150" max="6150" width="13.33203125" style="199" customWidth="1"/>
    <col min="6151" max="6151" width="14.6640625" style="199" customWidth="1"/>
    <col min="6152" max="6152" width="13.33203125" style="199" customWidth="1"/>
    <col min="6153" max="6153" width="12.6640625" style="199" customWidth="1"/>
    <col min="6154" max="6154" width="12.6640625" style="199" bestFit="1" customWidth="1"/>
    <col min="6155" max="6155" width="9.33203125" style="199"/>
    <col min="6156" max="6156" width="12.33203125" style="199" bestFit="1" customWidth="1"/>
    <col min="6157" max="6401" width="9.33203125" style="199"/>
    <col min="6402" max="6402" width="15.33203125" style="199" customWidth="1"/>
    <col min="6403" max="6403" width="14.33203125" style="199" customWidth="1"/>
    <col min="6404" max="6404" width="9.33203125" style="199"/>
    <col min="6405" max="6405" width="14.5546875" style="199" customWidth="1"/>
    <col min="6406" max="6406" width="13.33203125" style="199" customWidth="1"/>
    <col min="6407" max="6407" width="14.6640625" style="199" customWidth="1"/>
    <col min="6408" max="6408" width="13.33203125" style="199" customWidth="1"/>
    <col min="6409" max="6409" width="12.6640625" style="199" customWidth="1"/>
    <col min="6410" max="6410" width="12.6640625" style="199" bestFit="1" customWidth="1"/>
    <col min="6411" max="6411" width="9.33203125" style="199"/>
    <col min="6412" max="6412" width="12.33203125" style="199" bestFit="1" customWidth="1"/>
    <col min="6413" max="6657" width="9.33203125" style="199"/>
    <col min="6658" max="6658" width="15.33203125" style="199" customWidth="1"/>
    <col min="6659" max="6659" width="14.33203125" style="199" customWidth="1"/>
    <col min="6660" max="6660" width="9.33203125" style="199"/>
    <col min="6661" max="6661" width="14.5546875" style="199" customWidth="1"/>
    <col min="6662" max="6662" width="13.33203125" style="199" customWidth="1"/>
    <col min="6663" max="6663" width="14.6640625" style="199" customWidth="1"/>
    <col min="6664" max="6664" width="13.33203125" style="199" customWidth="1"/>
    <col min="6665" max="6665" width="12.6640625" style="199" customWidth="1"/>
    <col min="6666" max="6666" width="12.6640625" style="199" bestFit="1" customWidth="1"/>
    <col min="6667" max="6667" width="9.33203125" style="199"/>
    <col min="6668" max="6668" width="12.33203125" style="199" bestFit="1" customWidth="1"/>
    <col min="6669" max="6913" width="9.33203125" style="199"/>
    <col min="6914" max="6914" width="15.33203125" style="199" customWidth="1"/>
    <col min="6915" max="6915" width="14.33203125" style="199" customWidth="1"/>
    <col min="6916" max="6916" width="9.33203125" style="199"/>
    <col min="6917" max="6917" width="14.5546875" style="199" customWidth="1"/>
    <col min="6918" max="6918" width="13.33203125" style="199" customWidth="1"/>
    <col min="6919" max="6919" width="14.6640625" style="199" customWidth="1"/>
    <col min="6920" max="6920" width="13.33203125" style="199" customWidth="1"/>
    <col min="6921" max="6921" width="12.6640625" style="199" customWidth="1"/>
    <col min="6922" max="6922" width="12.6640625" style="199" bestFit="1" customWidth="1"/>
    <col min="6923" max="6923" width="9.33203125" style="199"/>
    <col min="6924" max="6924" width="12.33203125" style="199" bestFit="1" customWidth="1"/>
    <col min="6925" max="7169" width="9.33203125" style="199"/>
    <col min="7170" max="7170" width="15.33203125" style="199" customWidth="1"/>
    <col min="7171" max="7171" width="14.33203125" style="199" customWidth="1"/>
    <col min="7172" max="7172" width="9.33203125" style="199"/>
    <col min="7173" max="7173" width="14.5546875" style="199" customWidth="1"/>
    <col min="7174" max="7174" width="13.33203125" style="199" customWidth="1"/>
    <col min="7175" max="7175" width="14.6640625" style="199" customWidth="1"/>
    <col min="7176" max="7176" width="13.33203125" style="199" customWidth="1"/>
    <col min="7177" max="7177" width="12.6640625" style="199" customWidth="1"/>
    <col min="7178" max="7178" width="12.6640625" style="199" bestFit="1" customWidth="1"/>
    <col min="7179" max="7179" width="9.33203125" style="199"/>
    <col min="7180" max="7180" width="12.33203125" style="199" bestFit="1" customWidth="1"/>
    <col min="7181" max="7425" width="9.33203125" style="199"/>
    <col min="7426" max="7426" width="15.33203125" style="199" customWidth="1"/>
    <col min="7427" max="7427" width="14.33203125" style="199" customWidth="1"/>
    <col min="7428" max="7428" width="9.33203125" style="199"/>
    <col min="7429" max="7429" width="14.5546875" style="199" customWidth="1"/>
    <col min="7430" max="7430" width="13.33203125" style="199" customWidth="1"/>
    <col min="7431" max="7431" width="14.6640625" style="199" customWidth="1"/>
    <col min="7432" max="7432" width="13.33203125" style="199" customWidth="1"/>
    <col min="7433" max="7433" width="12.6640625" style="199" customWidth="1"/>
    <col min="7434" max="7434" width="12.6640625" style="199" bestFit="1" customWidth="1"/>
    <col min="7435" max="7435" width="9.33203125" style="199"/>
    <col min="7436" max="7436" width="12.33203125" style="199" bestFit="1" customWidth="1"/>
    <col min="7437" max="7681" width="9.33203125" style="199"/>
    <col min="7682" max="7682" width="15.33203125" style="199" customWidth="1"/>
    <col min="7683" max="7683" width="14.33203125" style="199" customWidth="1"/>
    <col min="7684" max="7684" width="9.33203125" style="199"/>
    <col min="7685" max="7685" width="14.5546875" style="199" customWidth="1"/>
    <col min="7686" max="7686" width="13.33203125" style="199" customWidth="1"/>
    <col min="7687" max="7687" width="14.6640625" style="199" customWidth="1"/>
    <col min="7688" max="7688" width="13.33203125" style="199" customWidth="1"/>
    <col min="7689" max="7689" width="12.6640625" style="199" customWidth="1"/>
    <col min="7690" max="7690" width="12.6640625" style="199" bestFit="1" customWidth="1"/>
    <col min="7691" max="7691" width="9.33203125" style="199"/>
    <col min="7692" max="7692" width="12.33203125" style="199" bestFit="1" customWidth="1"/>
    <col min="7693" max="7937" width="9.33203125" style="199"/>
    <col min="7938" max="7938" width="15.33203125" style="199" customWidth="1"/>
    <col min="7939" max="7939" width="14.33203125" style="199" customWidth="1"/>
    <col min="7940" max="7940" width="9.33203125" style="199"/>
    <col min="7941" max="7941" width="14.5546875" style="199" customWidth="1"/>
    <col min="7942" max="7942" width="13.33203125" style="199" customWidth="1"/>
    <col min="7943" max="7943" width="14.6640625" style="199" customWidth="1"/>
    <col min="7944" max="7944" width="13.33203125" style="199" customWidth="1"/>
    <col min="7945" max="7945" width="12.6640625" style="199" customWidth="1"/>
    <col min="7946" max="7946" width="12.6640625" style="199" bestFit="1" customWidth="1"/>
    <col min="7947" max="7947" width="9.33203125" style="199"/>
    <col min="7948" max="7948" width="12.33203125" style="199" bestFit="1" customWidth="1"/>
    <col min="7949" max="8193" width="9.33203125" style="199"/>
    <col min="8194" max="8194" width="15.33203125" style="199" customWidth="1"/>
    <col min="8195" max="8195" width="14.33203125" style="199" customWidth="1"/>
    <col min="8196" max="8196" width="9.33203125" style="199"/>
    <col min="8197" max="8197" width="14.5546875" style="199" customWidth="1"/>
    <col min="8198" max="8198" width="13.33203125" style="199" customWidth="1"/>
    <col min="8199" max="8199" width="14.6640625" style="199" customWidth="1"/>
    <col min="8200" max="8200" width="13.33203125" style="199" customWidth="1"/>
    <col min="8201" max="8201" width="12.6640625" style="199" customWidth="1"/>
    <col min="8202" max="8202" width="12.6640625" style="199" bestFit="1" customWidth="1"/>
    <col min="8203" max="8203" width="9.33203125" style="199"/>
    <col min="8204" max="8204" width="12.33203125" style="199" bestFit="1" customWidth="1"/>
    <col min="8205" max="8449" width="9.33203125" style="199"/>
    <col min="8450" max="8450" width="15.33203125" style="199" customWidth="1"/>
    <col min="8451" max="8451" width="14.33203125" style="199" customWidth="1"/>
    <col min="8452" max="8452" width="9.33203125" style="199"/>
    <col min="8453" max="8453" width="14.5546875" style="199" customWidth="1"/>
    <col min="8454" max="8454" width="13.33203125" style="199" customWidth="1"/>
    <col min="8455" max="8455" width="14.6640625" style="199" customWidth="1"/>
    <col min="8456" max="8456" width="13.33203125" style="199" customWidth="1"/>
    <col min="8457" max="8457" width="12.6640625" style="199" customWidth="1"/>
    <col min="8458" max="8458" width="12.6640625" style="199" bestFit="1" customWidth="1"/>
    <col min="8459" max="8459" width="9.33203125" style="199"/>
    <col min="8460" max="8460" width="12.33203125" style="199" bestFit="1" customWidth="1"/>
    <col min="8461" max="8705" width="9.33203125" style="199"/>
    <col min="8706" max="8706" width="15.33203125" style="199" customWidth="1"/>
    <col min="8707" max="8707" width="14.33203125" style="199" customWidth="1"/>
    <col min="8708" max="8708" width="9.33203125" style="199"/>
    <col min="8709" max="8709" width="14.5546875" style="199" customWidth="1"/>
    <col min="8710" max="8710" width="13.33203125" style="199" customWidth="1"/>
    <col min="8711" max="8711" width="14.6640625" style="199" customWidth="1"/>
    <col min="8712" max="8712" width="13.33203125" style="199" customWidth="1"/>
    <col min="8713" max="8713" width="12.6640625" style="199" customWidth="1"/>
    <col min="8714" max="8714" width="12.6640625" style="199" bestFit="1" customWidth="1"/>
    <col min="8715" max="8715" width="9.33203125" style="199"/>
    <col min="8716" max="8716" width="12.33203125" style="199" bestFit="1" customWidth="1"/>
    <col min="8717" max="8961" width="9.33203125" style="199"/>
    <col min="8962" max="8962" width="15.33203125" style="199" customWidth="1"/>
    <col min="8963" max="8963" width="14.33203125" style="199" customWidth="1"/>
    <col min="8964" max="8964" width="9.33203125" style="199"/>
    <col min="8965" max="8965" width="14.5546875" style="199" customWidth="1"/>
    <col min="8966" max="8966" width="13.33203125" style="199" customWidth="1"/>
    <col min="8967" max="8967" width="14.6640625" style="199" customWidth="1"/>
    <col min="8968" max="8968" width="13.33203125" style="199" customWidth="1"/>
    <col min="8969" max="8969" width="12.6640625" style="199" customWidth="1"/>
    <col min="8970" max="8970" width="12.6640625" style="199" bestFit="1" customWidth="1"/>
    <col min="8971" max="8971" width="9.33203125" style="199"/>
    <col min="8972" max="8972" width="12.33203125" style="199" bestFit="1" customWidth="1"/>
    <col min="8973" max="9217" width="9.33203125" style="199"/>
    <col min="9218" max="9218" width="15.33203125" style="199" customWidth="1"/>
    <col min="9219" max="9219" width="14.33203125" style="199" customWidth="1"/>
    <col min="9220" max="9220" width="9.33203125" style="199"/>
    <col min="9221" max="9221" width="14.5546875" style="199" customWidth="1"/>
    <col min="9222" max="9222" width="13.33203125" style="199" customWidth="1"/>
    <col min="9223" max="9223" width="14.6640625" style="199" customWidth="1"/>
    <col min="9224" max="9224" width="13.33203125" style="199" customWidth="1"/>
    <col min="9225" max="9225" width="12.6640625" style="199" customWidth="1"/>
    <col min="9226" max="9226" width="12.6640625" style="199" bestFit="1" customWidth="1"/>
    <col min="9227" max="9227" width="9.33203125" style="199"/>
    <col min="9228" max="9228" width="12.33203125" style="199" bestFit="1" customWidth="1"/>
    <col min="9229" max="9473" width="9.33203125" style="199"/>
    <col min="9474" max="9474" width="15.33203125" style="199" customWidth="1"/>
    <col min="9475" max="9475" width="14.33203125" style="199" customWidth="1"/>
    <col min="9476" max="9476" width="9.33203125" style="199"/>
    <col min="9477" max="9477" width="14.5546875" style="199" customWidth="1"/>
    <col min="9478" max="9478" width="13.33203125" style="199" customWidth="1"/>
    <col min="9479" max="9479" width="14.6640625" style="199" customWidth="1"/>
    <col min="9480" max="9480" width="13.33203125" style="199" customWidth="1"/>
    <col min="9481" max="9481" width="12.6640625" style="199" customWidth="1"/>
    <col min="9482" max="9482" width="12.6640625" style="199" bestFit="1" customWidth="1"/>
    <col min="9483" max="9483" width="9.33203125" style="199"/>
    <col min="9484" max="9484" width="12.33203125" style="199" bestFit="1" customWidth="1"/>
    <col min="9485" max="9729" width="9.33203125" style="199"/>
    <col min="9730" max="9730" width="15.33203125" style="199" customWidth="1"/>
    <col min="9731" max="9731" width="14.33203125" style="199" customWidth="1"/>
    <col min="9732" max="9732" width="9.33203125" style="199"/>
    <col min="9733" max="9733" width="14.5546875" style="199" customWidth="1"/>
    <col min="9734" max="9734" width="13.33203125" style="199" customWidth="1"/>
    <col min="9735" max="9735" width="14.6640625" style="199" customWidth="1"/>
    <col min="9736" max="9736" width="13.33203125" style="199" customWidth="1"/>
    <col min="9737" max="9737" width="12.6640625" style="199" customWidth="1"/>
    <col min="9738" max="9738" width="12.6640625" style="199" bestFit="1" customWidth="1"/>
    <col min="9739" max="9739" width="9.33203125" style="199"/>
    <col min="9740" max="9740" width="12.33203125" style="199" bestFit="1" customWidth="1"/>
    <col min="9741" max="9985" width="9.33203125" style="199"/>
    <col min="9986" max="9986" width="15.33203125" style="199" customWidth="1"/>
    <col min="9987" max="9987" width="14.33203125" style="199" customWidth="1"/>
    <col min="9988" max="9988" width="9.33203125" style="199"/>
    <col min="9989" max="9989" width="14.5546875" style="199" customWidth="1"/>
    <col min="9990" max="9990" width="13.33203125" style="199" customWidth="1"/>
    <col min="9991" max="9991" width="14.6640625" style="199" customWidth="1"/>
    <col min="9992" max="9992" width="13.33203125" style="199" customWidth="1"/>
    <col min="9993" max="9993" width="12.6640625" style="199" customWidth="1"/>
    <col min="9994" max="9994" width="12.6640625" style="199" bestFit="1" customWidth="1"/>
    <col min="9995" max="9995" width="9.33203125" style="199"/>
    <col min="9996" max="9996" width="12.33203125" style="199" bestFit="1" customWidth="1"/>
    <col min="9997" max="10241" width="9.33203125" style="199"/>
    <col min="10242" max="10242" width="15.33203125" style="199" customWidth="1"/>
    <col min="10243" max="10243" width="14.33203125" style="199" customWidth="1"/>
    <col min="10244" max="10244" width="9.33203125" style="199"/>
    <col min="10245" max="10245" width="14.5546875" style="199" customWidth="1"/>
    <col min="10246" max="10246" width="13.33203125" style="199" customWidth="1"/>
    <col min="10247" max="10247" width="14.6640625" style="199" customWidth="1"/>
    <col min="10248" max="10248" width="13.33203125" style="199" customWidth="1"/>
    <col min="10249" max="10249" width="12.6640625" style="199" customWidth="1"/>
    <col min="10250" max="10250" width="12.6640625" style="199" bestFit="1" customWidth="1"/>
    <col min="10251" max="10251" width="9.33203125" style="199"/>
    <col min="10252" max="10252" width="12.33203125" style="199" bestFit="1" customWidth="1"/>
    <col min="10253" max="10497" width="9.33203125" style="199"/>
    <col min="10498" max="10498" width="15.33203125" style="199" customWidth="1"/>
    <col min="10499" max="10499" width="14.33203125" style="199" customWidth="1"/>
    <col min="10500" max="10500" width="9.33203125" style="199"/>
    <col min="10501" max="10501" width="14.5546875" style="199" customWidth="1"/>
    <col min="10502" max="10502" width="13.33203125" style="199" customWidth="1"/>
    <col min="10503" max="10503" width="14.6640625" style="199" customWidth="1"/>
    <col min="10504" max="10504" width="13.33203125" style="199" customWidth="1"/>
    <col min="10505" max="10505" width="12.6640625" style="199" customWidth="1"/>
    <col min="10506" max="10506" width="12.6640625" style="199" bestFit="1" customWidth="1"/>
    <col min="10507" max="10507" width="9.33203125" style="199"/>
    <col min="10508" max="10508" width="12.33203125" style="199" bestFit="1" customWidth="1"/>
    <col min="10509" max="10753" width="9.33203125" style="199"/>
    <col min="10754" max="10754" width="15.33203125" style="199" customWidth="1"/>
    <col min="10755" max="10755" width="14.33203125" style="199" customWidth="1"/>
    <col min="10756" max="10756" width="9.33203125" style="199"/>
    <col min="10757" max="10757" width="14.5546875" style="199" customWidth="1"/>
    <col min="10758" max="10758" width="13.33203125" style="199" customWidth="1"/>
    <col min="10759" max="10759" width="14.6640625" style="199" customWidth="1"/>
    <col min="10760" max="10760" width="13.33203125" style="199" customWidth="1"/>
    <col min="10761" max="10761" width="12.6640625" style="199" customWidth="1"/>
    <col min="10762" max="10762" width="12.6640625" style="199" bestFit="1" customWidth="1"/>
    <col min="10763" max="10763" width="9.33203125" style="199"/>
    <col min="10764" max="10764" width="12.33203125" style="199" bestFit="1" customWidth="1"/>
    <col min="10765" max="11009" width="9.33203125" style="199"/>
    <col min="11010" max="11010" width="15.33203125" style="199" customWidth="1"/>
    <col min="11011" max="11011" width="14.33203125" style="199" customWidth="1"/>
    <col min="11012" max="11012" width="9.33203125" style="199"/>
    <col min="11013" max="11013" width="14.5546875" style="199" customWidth="1"/>
    <col min="11014" max="11014" width="13.33203125" style="199" customWidth="1"/>
    <col min="11015" max="11015" width="14.6640625" style="199" customWidth="1"/>
    <col min="11016" max="11016" width="13.33203125" style="199" customWidth="1"/>
    <col min="11017" max="11017" width="12.6640625" style="199" customWidth="1"/>
    <col min="11018" max="11018" width="12.6640625" style="199" bestFit="1" customWidth="1"/>
    <col min="11019" max="11019" width="9.33203125" style="199"/>
    <col min="11020" max="11020" width="12.33203125" style="199" bestFit="1" customWidth="1"/>
    <col min="11021" max="11265" width="9.33203125" style="199"/>
    <col min="11266" max="11266" width="15.33203125" style="199" customWidth="1"/>
    <col min="11267" max="11267" width="14.33203125" style="199" customWidth="1"/>
    <col min="11268" max="11268" width="9.33203125" style="199"/>
    <col min="11269" max="11269" width="14.5546875" style="199" customWidth="1"/>
    <col min="11270" max="11270" width="13.33203125" style="199" customWidth="1"/>
    <col min="11271" max="11271" width="14.6640625" style="199" customWidth="1"/>
    <col min="11272" max="11272" width="13.33203125" style="199" customWidth="1"/>
    <col min="11273" max="11273" width="12.6640625" style="199" customWidth="1"/>
    <col min="11274" max="11274" width="12.6640625" style="199" bestFit="1" customWidth="1"/>
    <col min="11275" max="11275" width="9.33203125" style="199"/>
    <col min="11276" max="11276" width="12.33203125" style="199" bestFit="1" customWidth="1"/>
    <col min="11277" max="11521" width="9.33203125" style="199"/>
    <col min="11522" max="11522" width="15.33203125" style="199" customWidth="1"/>
    <col min="11523" max="11523" width="14.33203125" style="199" customWidth="1"/>
    <col min="11524" max="11524" width="9.33203125" style="199"/>
    <col min="11525" max="11525" width="14.5546875" style="199" customWidth="1"/>
    <col min="11526" max="11526" width="13.33203125" style="199" customWidth="1"/>
    <col min="11527" max="11527" width="14.6640625" style="199" customWidth="1"/>
    <col min="11528" max="11528" width="13.33203125" style="199" customWidth="1"/>
    <col min="11529" max="11529" width="12.6640625" style="199" customWidth="1"/>
    <col min="11530" max="11530" width="12.6640625" style="199" bestFit="1" customWidth="1"/>
    <col min="11531" max="11531" width="9.33203125" style="199"/>
    <col min="11532" max="11532" width="12.33203125" style="199" bestFit="1" customWidth="1"/>
    <col min="11533" max="11777" width="9.33203125" style="199"/>
    <col min="11778" max="11778" width="15.33203125" style="199" customWidth="1"/>
    <col min="11779" max="11779" width="14.33203125" style="199" customWidth="1"/>
    <col min="11780" max="11780" width="9.33203125" style="199"/>
    <col min="11781" max="11781" width="14.5546875" style="199" customWidth="1"/>
    <col min="11782" max="11782" width="13.33203125" style="199" customWidth="1"/>
    <col min="11783" max="11783" width="14.6640625" style="199" customWidth="1"/>
    <col min="11784" max="11784" width="13.33203125" style="199" customWidth="1"/>
    <col min="11785" max="11785" width="12.6640625" style="199" customWidth="1"/>
    <col min="11786" max="11786" width="12.6640625" style="199" bestFit="1" customWidth="1"/>
    <col min="11787" max="11787" width="9.33203125" style="199"/>
    <col min="11788" max="11788" width="12.33203125" style="199" bestFit="1" customWidth="1"/>
    <col min="11789" max="12033" width="9.33203125" style="199"/>
    <col min="12034" max="12034" width="15.33203125" style="199" customWidth="1"/>
    <col min="12035" max="12035" width="14.33203125" style="199" customWidth="1"/>
    <col min="12036" max="12036" width="9.33203125" style="199"/>
    <col min="12037" max="12037" width="14.5546875" style="199" customWidth="1"/>
    <col min="12038" max="12038" width="13.33203125" style="199" customWidth="1"/>
    <col min="12039" max="12039" width="14.6640625" style="199" customWidth="1"/>
    <col min="12040" max="12040" width="13.33203125" style="199" customWidth="1"/>
    <col min="12041" max="12041" width="12.6640625" style="199" customWidth="1"/>
    <col min="12042" max="12042" width="12.6640625" style="199" bestFit="1" customWidth="1"/>
    <col min="12043" max="12043" width="9.33203125" style="199"/>
    <col min="12044" max="12044" width="12.33203125" style="199" bestFit="1" customWidth="1"/>
    <col min="12045" max="12289" width="9.33203125" style="199"/>
    <col min="12290" max="12290" width="15.33203125" style="199" customWidth="1"/>
    <col min="12291" max="12291" width="14.33203125" style="199" customWidth="1"/>
    <col min="12292" max="12292" width="9.33203125" style="199"/>
    <col min="12293" max="12293" width="14.5546875" style="199" customWidth="1"/>
    <col min="12294" max="12294" width="13.33203125" style="199" customWidth="1"/>
    <col min="12295" max="12295" width="14.6640625" style="199" customWidth="1"/>
    <col min="12296" max="12296" width="13.33203125" style="199" customWidth="1"/>
    <col min="12297" max="12297" width="12.6640625" style="199" customWidth="1"/>
    <col min="12298" max="12298" width="12.6640625" style="199" bestFit="1" customWidth="1"/>
    <col min="12299" max="12299" width="9.33203125" style="199"/>
    <col min="12300" max="12300" width="12.33203125" style="199" bestFit="1" customWidth="1"/>
    <col min="12301" max="12545" width="9.33203125" style="199"/>
    <col min="12546" max="12546" width="15.33203125" style="199" customWidth="1"/>
    <col min="12547" max="12547" width="14.33203125" style="199" customWidth="1"/>
    <col min="12548" max="12548" width="9.33203125" style="199"/>
    <col min="12549" max="12549" width="14.5546875" style="199" customWidth="1"/>
    <col min="12550" max="12550" width="13.33203125" style="199" customWidth="1"/>
    <col min="12551" max="12551" width="14.6640625" style="199" customWidth="1"/>
    <col min="12552" max="12552" width="13.33203125" style="199" customWidth="1"/>
    <col min="12553" max="12553" width="12.6640625" style="199" customWidth="1"/>
    <col min="12554" max="12554" width="12.6640625" style="199" bestFit="1" customWidth="1"/>
    <col min="12555" max="12555" width="9.33203125" style="199"/>
    <col min="12556" max="12556" width="12.33203125" style="199" bestFit="1" customWidth="1"/>
    <col min="12557" max="12801" width="9.33203125" style="199"/>
    <col min="12802" max="12802" width="15.33203125" style="199" customWidth="1"/>
    <col min="12803" max="12803" width="14.33203125" style="199" customWidth="1"/>
    <col min="12804" max="12804" width="9.33203125" style="199"/>
    <col min="12805" max="12805" width="14.5546875" style="199" customWidth="1"/>
    <col min="12806" max="12806" width="13.33203125" style="199" customWidth="1"/>
    <col min="12807" max="12807" width="14.6640625" style="199" customWidth="1"/>
    <col min="12808" max="12808" width="13.33203125" style="199" customWidth="1"/>
    <col min="12809" max="12809" width="12.6640625" style="199" customWidth="1"/>
    <col min="12810" max="12810" width="12.6640625" style="199" bestFit="1" customWidth="1"/>
    <col min="12811" max="12811" width="9.33203125" style="199"/>
    <col min="12812" max="12812" width="12.33203125" style="199" bestFit="1" customWidth="1"/>
    <col min="12813" max="13057" width="9.33203125" style="199"/>
    <col min="13058" max="13058" width="15.33203125" style="199" customWidth="1"/>
    <col min="13059" max="13059" width="14.33203125" style="199" customWidth="1"/>
    <col min="13060" max="13060" width="9.33203125" style="199"/>
    <col min="13061" max="13061" width="14.5546875" style="199" customWidth="1"/>
    <col min="13062" max="13062" width="13.33203125" style="199" customWidth="1"/>
    <col min="13063" max="13063" width="14.6640625" style="199" customWidth="1"/>
    <col min="13064" max="13064" width="13.33203125" style="199" customWidth="1"/>
    <col min="13065" max="13065" width="12.6640625" style="199" customWidth="1"/>
    <col min="13066" max="13066" width="12.6640625" style="199" bestFit="1" customWidth="1"/>
    <col min="13067" max="13067" width="9.33203125" style="199"/>
    <col min="13068" max="13068" width="12.33203125" style="199" bestFit="1" customWidth="1"/>
    <col min="13069" max="13313" width="9.33203125" style="199"/>
    <col min="13314" max="13314" width="15.33203125" style="199" customWidth="1"/>
    <col min="13315" max="13315" width="14.33203125" style="199" customWidth="1"/>
    <col min="13316" max="13316" width="9.33203125" style="199"/>
    <col min="13317" max="13317" width="14.5546875" style="199" customWidth="1"/>
    <col min="13318" max="13318" width="13.33203125" style="199" customWidth="1"/>
    <col min="13319" max="13319" width="14.6640625" style="199" customWidth="1"/>
    <col min="13320" max="13320" width="13.33203125" style="199" customWidth="1"/>
    <col min="13321" max="13321" width="12.6640625" style="199" customWidth="1"/>
    <col min="13322" max="13322" width="12.6640625" style="199" bestFit="1" customWidth="1"/>
    <col min="13323" max="13323" width="9.33203125" style="199"/>
    <col min="13324" max="13324" width="12.33203125" style="199" bestFit="1" customWidth="1"/>
    <col min="13325" max="13569" width="9.33203125" style="199"/>
    <col min="13570" max="13570" width="15.33203125" style="199" customWidth="1"/>
    <col min="13571" max="13571" width="14.33203125" style="199" customWidth="1"/>
    <col min="13572" max="13572" width="9.33203125" style="199"/>
    <col min="13573" max="13573" width="14.5546875" style="199" customWidth="1"/>
    <col min="13574" max="13574" width="13.33203125" style="199" customWidth="1"/>
    <col min="13575" max="13575" width="14.6640625" style="199" customWidth="1"/>
    <col min="13576" max="13576" width="13.33203125" style="199" customWidth="1"/>
    <col min="13577" max="13577" width="12.6640625" style="199" customWidth="1"/>
    <col min="13578" max="13578" width="12.6640625" style="199" bestFit="1" customWidth="1"/>
    <col min="13579" max="13579" width="9.33203125" style="199"/>
    <col min="13580" max="13580" width="12.33203125" style="199" bestFit="1" customWidth="1"/>
    <col min="13581" max="13825" width="9.33203125" style="199"/>
    <col min="13826" max="13826" width="15.33203125" style="199" customWidth="1"/>
    <col min="13827" max="13827" width="14.33203125" style="199" customWidth="1"/>
    <col min="13828" max="13828" width="9.33203125" style="199"/>
    <col min="13829" max="13829" width="14.5546875" style="199" customWidth="1"/>
    <col min="13830" max="13830" width="13.33203125" style="199" customWidth="1"/>
    <col min="13831" max="13831" width="14.6640625" style="199" customWidth="1"/>
    <col min="13832" max="13832" width="13.33203125" style="199" customWidth="1"/>
    <col min="13833" max="13833" width="12.6640625" style="199" customWidth="1"/>
    <col min="13834" max="13834" width="12.6640625" style="199" bestFit="1" customWidth="1"/>
    <col min="13835" max="13835" width="9.33203125" style="199"/>
    <col min="13836" max="13836" width="12.33203125" style="199" bestFit="1" customWidth="1"/>
    <col min="13837" max="14081" width="9.33203125" style="199"/>
    <col min="14082" max="14082" width="15.33203125" style="199" customWidth="1"/>
    <col min="14083" max="14083" width="14.33203125" style="199" customWidth="1"/>
    <col min="14084" max="14084" width="9.33203125" style="199"/>
    <col min="14085" max="14085" width="14.5546875" style="199" customWidth="1"/>
    <col min="14086" max="14086" width="13.33203125" style="199" customWidth="1"/>
    <col min="14087" max="14087" width="14.6640625" style="199" customWidth="1"/>
    <col min="14088" max="14088" width="13.33203125" style="199" customWidth="1"/>
    <col min="14089" max="14089" width="12.6640625" style="199" customWidth="1"/>
    <col min="14090" max="14090" width="12.6640625" style="199" bestFit="1" customWidth="1"/>
    <col min="14091" max="14091" width="9.33203125" style="199"/>
    <col min="14092" max="14092" width="12.33203125" style="199" bestFit="1" customWidth="1"/>
    <col min="14093" max="14337" width="9.33203125" style="199"/>
    <col min="14338" max="14338" width="15.33203125" style="199" customWidth="1"/>
    <col min="14339" max="14339" width="14.33203125" style="199" customWidth="1"/>
    <col min="14340" max="14340" width="9.33203125" style="199"/>
    <col min="14341" max="14341" width="14.5546875" style="199" customWidth="1"/>
    <col min="14342" max="14342" width="13.33203125" style="199" customWidth="1"/>
    <col min="14343" max="14343" width="14.6640625" style="199" customWidth="1"/>
    <col min="14344" max="14344" width="13.33203125" style="199" customWidth="1"/>
    <col min="14345" max="14345" width="12.6640625" style="199" customWidth="1"/>
    <col min="14346" max="14346" width="12.6640625" style="199" bestFit="1" customWidth="1"/>
    <col min="14347" max="14347" width="9.33203125" style="199"/>
    <col min="14348" max="14348" width="12.33203125" style="199" bestFit="1" customWidth="1"/>
    <col min="14349" max="14593" width="9.33203125" style="199"/>
    <col min="14594" max="14594" width="15.33203125" style="199" customWidth="1"/>
    <col min="14595" max="14595" width="14.33203125" style="199" customWidth="1"/>
    <col min="14596" max="14596" width="9.33203125" style="199"/>
    <col min="14597" max="14597" width="14.5546875" style="199" customWidth="1"/>
    <col min="14598" max="14598" width="13.33203125" style="199" customWidth="1"/>
    <col min="14599" max="14599" width="14.6640625" style="199" customWidth="1"/>
    <col min="14600" max="14600" width="13.33203125" style="199" customWidth="1"/>
    <col min="14601" max="14601" width="12.6640625" style="199" customWidth="1"/>
    <col min="14602" max="14602" width="12.6640625" style="199" bestFit="1" customWidth="1"/>
    <col min="14603" max="14603" width="9.33203125" style="199"/>
    <col min="14604" max="14604" width="12.33203125" style="199" bestFit="1" customWidth="1"/>
    <col min="14605" max="14849" width="9.33203125" style="199"/>
    <col min="14850" max="14850" width="15.33203125" style="199" customWidth="1"/>
    <col min="14851" max="14851" width="14.33203125" style="199" customWidth="1"/>
    <col min="14852" max="14852" width="9.33203125" style="199"/>
    <col min="14853" max="14853" width="14.5546875" style="199" customWidth="1"/>
    <col min="14854" max="14854" width="13.33203125" style="199" customWidth="1"/>
    <col min="14855" max="14855" width="14.6640625" style="199" customWidth="1"/>
    <col min="14856" max="14856" width="13.33203125" style="199" customWidth="1"/>
    <col min="14857" max="14857" width="12.6640625" style="199" customWidth="1"/>
    <col min="14858" max="14858" width="12.6640625" style="199" bestFit="1" customWidth="1"/>
    <col min="14859" max="14859" width="9.33203125" style="199"/>
    <col min="14860" max="14860" width="12.33203125" style="199" bestFit="1" customWidth="1"/>
    <col min="14861" max="15105" width="9.33203125" style="199"/>
    <col min="15106" max="15106" width="15.33203125" style="199" customWidth="1"/>
    <col min="15107" max="15107" width="14.33203125" style="199" customWidth="1"/>
    <col min="15108" max="15108" width="9.33203125" style="199"/>
    <col min="15109" max="15109" width="14.5546875" style="199" customWidth="1"/>
    <col min="15110" max="15110" width="13.33203125" style="199" customWidth="1"/>
    <col min="15111" max="15111" width="14.6640625" style="199" customWidth="1"/>
    <col min="15112" max="15112" width="13.33203125" style="199" customWidth="1"/>
    <col min="15113" max="15113" width="12.6640625" style="199" customWidth="1"/>
    <col min="15114" max="15114" width="12.6640625" style="199" bestFit="1" customWidth="1"/>
    <col min="15115" max="15115" width="9.33203125" style="199"/>
    <col min="15116" max="15116" width="12.33203125" style="199" bestFit="1" customWidth="1"/>
    <col min="15117" max="15361" width="9.33203125" style="199"/>
    <col min="15362" max="15362" width="15.33203125" style="199" customWidth="1"/>
    <col min="15363" max="15363" width="14.33203125" style="199" customWidth="1"/>
    <col min="15364" max="15364" width="9.33203125" style="199"/>
    <col min="15365" max="15365" width="14.5546875" style="199" customWidth="1"/>
    <col min="15366" max="15366" width="13.33203125" style="199" customWidth="1"/>
    <col min="15367" max="15367" width="14.6640625" style="199" customWidth="1"/>
    <col min="15368" max="15368" width="13.33203125" style="199" customWidth="1"/>
    <col min="15369" max="15369" width="12.6640625" style="199" customWidth="1"/>
    <col min="15370" max="15370" width="12.6640625" style="199" bestFit="1" customWidth="1"/>
    <col min="15371" max="15371" width="9.33203125" style="199"/>
    <col min="15372" max="15372" width="12.33203125" style="199" bestFit="1" customWidth="1"/>
    <col min="15373" max="15617" width="9.33203125" style="199"/>
    <col min="15618" max="15618" width="15.33203125" style="199" customWidth="1"/>
    <col min="15619" max="15619" width="14.33203125" style="199" customWidth="1"/>
    <col min="15620" max="15620" width="9.33203125" style="199"/>
    <col min="15621" max="15621" width="14.5546875" style="199" customWidth="1"/>
    <col min="15622" max="15622" width="13.33203125" style="199" customWidth="1"/>
    <col min="15623" max="15623" width="14.6640625" style="199" customWidth="1"/>
    <col min="15624" max="15624" width="13.33203125" style="199" customWidth="1"/>
    <col min="15625" max="15625" width="12.6640625" style="199" customWidth="1"/>
    <col min="15626" max="15626" width="12.6640625" style="199" bestFit="1" customWidth="1"/>
    <col min="15627" max="15627" width="9.33203125" style="199"/>
    <col min="15628" max="15628" width="12.33203125" style="199" bestFit="1" customWidth="1"/>
    <col min="15629" max="15873" width="9.33203125" style="199"/>
    <col min="15874" max="15874" width="15.33203125" style="199" customWidth="1"/>
    <col min="15875" max="15875" width="14.33203125" style="199" customWidth="1"/>
    <col min="15876" max="15876" width="9.33203125" style="199"/>
    <col min="15877" max="15877" width="14.5546875" style="199" customWidth="1"/>
    <col min="15878" max="15878" width="13.33203125" style="199" customWidth="1"/>
    <col min="15879" max="15879" width="14.6640625" style="199" customWidth="1"/>
    <col min="15880" max="15880" width="13.33203125" style="199" customWidth="1"/>
    <col min="15881" max="15881" width="12.6640625" style="199" customWidth="1"/>
    <col min="15882" max="15882" width="12.6640625" style="199" bestFit="1" customWidth="1"/>
    <col min="15883" max="15883" width="9.33203125" style="199"/>
    <col min="15884" max="15884" width="12.33203125" style="199" bestFit="1" customWidth="1"/>
    <col min="15885" max="16129" width="9.33203125" style="199"/>
    <col min="16130" max="16130" width="15.33203125" style="199" customWidth="1"/>
    <col min="16131" max="16131" width="14.33203125" style="199" customWidth="1"/>
    <col min="16132" max="16132" width="9.33203125" style="199"/>
    <col min="16133" max="16133" width="14.5546875" style="199" customWidth="1"/>
    <col min="16134" max="16134" width="13.33203125" style="199" customWidth="1"/>
    <col min="16135" max="16135" width="14.6640625" style="199" customWidth="1"/>
    <col min="16136" max="16136" width="13.33203125" style="199" customWidth="1"/>
    <col min="16137" max="16137" width="12.6640625" style="199" customWidth="1"/>
    <col min="16138" max="16138" width="12.6640625" style="199" bestFit="1" customWidth="1"/>
    <col min="16139" max="16139" width="9.33203125" style="199"/>
    <col min="16140" max="16140" width="12.33203125" style="199" bestFit="1" customWidth="1"/>
    <col min="16141" max="16384" width="9.33203125" style="199"/>
  </cols>
  <sheetData>
    <row r="1" spans="2:40" ht="19.5" customHeight="1" x14ac:dyDescent="0.4">
      <c r="B1" s="1031" t="str">
        <f>General!C3</f>
        <v>PHA Name</v>
      </c>
      <c r="C1" s="1031"/>
      <c r="D1" s="1031"/>
      <c r="E1" s="1031"/>
      <c r="F1" s="1031"/>
      <c r="G1" s="1031"/>
      <c r="H1" s="165"/>
    </row>
    <row r="2" spans="2:40" ht="17.399999999999999" x14ac:dyDescent="0.3">
      <c r="B2" s="1032" t="s">
        <v>130</v>
      </c>
      <c r="C2" s="1032"/>
      <c r="D2" s="1032"/>
      <c r="E2" s="1032"/>
      <c r="F2" s="1032"/>
      <c r="G2" s="1032"/>
      <c r="H2" s="205"/>
    </row>
    <row r="3" spans="2:40" ht="12.75" customHeight="1" x14ac:dyDescent="0.25">
      <c r="B3" s="1033">
        <f>General!C7</f>
        <v>43100</v>
      </c>
      <c r="C3" s="1033"/>
      <c r="D3" s="1033"/>
      <c r="E3" s="1033"/>
      <c r="F3" s="1033"/>
      <c r="G3" s="1033"/>
      <c r="H3" s="166"/>
    </row>
    <row r="4" spans="2:40" ht="13.95" x14ac:dyDescent="0.25">
      <c r="F4" s="206"/>
    </row>
    <row r="5" spans="2:40" ht="13.95" x14ac:dyDescent="0.25">
      <c r="B5" s="191" t="s">
        <v>11</v>
      </c>
      <c r="C5" s="192"/>
      <c r="D5" s="407"/>
      <c r="E5" s="191" t="s">
        <v>669</v>
      </c>
      <c r="F5" s="192"/>
      <c r="G5" s="406" t="e">
        <f>D6/(D5*12)</f>
        <v>#DIV/0!</v>
      </c>
    </row>
    <row r="6" spans="2:40" ht="13.95" x14ac:dyDescent="0.25">
      <c r="B6" s="191" t="s">
        <v>670</v>
      </c>
      <c r="C6" s="192"/>
      <c r="D6" s="407"/>
      <c r="E6" s="986"/>
      <c r="F6" s="987"/>
      <c r="G6" s="988"/>
    </row>
    <row r="7" spans="2:40" ht="13.95" x14ac:dyDescent="0.25">
      <c r="B7" s="2" t="s">
        <v>131</v>
      </c>
      <c r="C7" s="3"/>
      <c r="D7" s="408"/>
      <c r="E7" s="191" t="s">
        <v>668</v>
      </c>
      <c r="F7" s="192"/>
      <c r="G7" s="409">
        <v>0</v>
      </c>
    </row>
    <row r="8" spans="2:40" ht="13.95" x14ac:dyDescent="0.25">
      <c r="B8" s="190" t="s">
        <v>666</v>
      </c>
      <c r="C8" s="3"/>
      <c r="D8" s="409"/>
      <c r="E8" s="191" t="s">
        <v>132</v>
      </c>
      <c r="F8" s="192"/>
      <c r="G8" s="410"/>
    </row>
    <row r="9" spans="2:40" ht="13.95" x14ac:dyDescent="0.25">
      <c r="B9" s="190" t="s">
        <v>667</v>
      </c>
      <c r="C9" s="3"/>
      <c r="D9" s="409"/>
      <c r="E9" s="191" t="s">
        <v>16</v>
      </c>
      <c r="F9" s="192"/>
      <c r="G9" s="410"/>
    </row>
    <row r="10" spans="2:40" ht="13.95" x14ac:dyDescent="0.25">
      <c r="B10" s="191" t="s">
        <v>133</v>
      </c>
      <c r="C10" s="192"/>
      <c r="D10" s="406">
        <f>General!C13</f>
        <v>0</v>
      </c>
      <c r="E10" s="191" t="s">
        <v>688</v>
      </c>
      <c r="F10" s="192"/>
      <c r="G10" s="410"/>
    </row>
    <row r="11" spans="2:40" ht="13.95" x14ac:dyDescent="0.25">
      <c r="B11" s="4"/>
      <c r="C11" s="4"/>
      <c r="D11" s="4"/>
      <c r="E11" s="200"/>
      <c r="G11" s="207"/>
    </row>
    <row r="12" spans="2:40" ht="13.95" x14ac:dyDescent="0.25">
      <c r="B12" s="5" t="s">
        <v>134</v>
      </c>
      <c r="C12" s="193" t="s">
        <v>18</v>
      </c>
      <c r="D12" s="141"/>
      <c r="E12" s="5" t="s">
        <v>135</v>
      </c>
      <c r="F12" s="5" t="s">
        <v>136</v>
      </c>
      <c r="G12" s="5" t="s">
        <v>124</v>
      </c>
      <c r="H12" s="6"/>
    </row>
    <row r="13" spans="2:40" ht="13.95" x14ac:dyDescent="0.25">
      <c r="B13" s="7"/>
      <c r="C13" s="8" t="s">
        <v>527</v>
      </c>
      <c r="D13" s="208"/>
      <c r="E13" s="10"/>
      <c r="F13" s="10"/>
      <c r="G13" s="10"/>
      <c r="H13" s="11"/>
      <c r="I13" s="11"/>
      <c r="J13" s="11"/>
      <c r="K13" s="11"/>
      <c r="L13" s="11"/>
      <c r="M13" s="11"/>
      <c r="N13" s="11"/>
      <c r="O13" s="11"/>
      <c r="P13" s="11"/>
      <c r="Q13" s="11"/>
      <c r="R13" s="11"/>
      <c r="S13" s="11"/>
      <c r="T13" s="11"/>
      <c r="U13" s="11"/>
      <c r="V13" s="11"/>
      <c r="W13" s="11"/>
      <c r="X13" s="11"/>
      <c r="Y13" s="11"/>
      <c r="Z13" s="11"/>
      <c r="AA13" s="11"/>
      <c r="AB13" s="11"/>
      <c r="AC13" s="11"/>
      <c r="AD13" s="11"/>
      <c r="AE13" s="11"/>
      <c r="AF13" s="11"/>
      <c r="AG13" s="11"/>
      <c r="AH13" s="11"/>
      <c r="AI13" s="11"/>
      <c r="AJ13" s="11"/>
      <c r="AK13" s="11"/>
      <c r="AL13" s="11"/>
      <c r="AM13" s="11"/>
      <c r="AN13" s="11"/>
    </row>
    <row r="14" spans="2:40" ht="14.4" x14ac:dyDescent="0.3">
      <c r="B14" s="308" t="s">
        <v>137</v>
      </c>
      <c r="C14" s="305" t="s">
        <v>138</v>
      </c>
      <c r="D14" s="203"/>
      <c r="E14" s="167"/>
      <c r="F14" s="13">
        <f>ROUND(E124,-1)</f>
        <v>0</v>
      </c>
      <c r="G14" s="14">
        <f t="shared" ref="G14:G22" si="0">SUM(E14:F14)</f>
        <v>0</v>
      </c>
      <c r="H14" s="39" t="s">
        <v>288</v>
      </c>
      <c r="I14" s="16"/>
      <c r="J14" s="11"/>
      <c r="K14" s="11"/>
      <c r="L14" s="11"/>
      <c r="M14" s="11"/>
      <c r="N14" s="11"/>
      <c r="O14" s="11"/>
      <c r="P14" s="11"/>
      <c r="Q14" s="11"/>
      <c r="R14" s="11"/>
      <c r="S14" s="11"/>
      <c r="T14" s="11"/>
      <c r="U14" s="11"/>
      <c r="V14" s="11"/>
      <c r="W14" s="11"/>
      <c r="X14" s="11"/>
      <c r="Y14" s="11"/>
      <c r="Z14" s="11"/>
      <c r="AA14" s="11"/>
      <c r="AB14" s="11"/>
      <c r="AC14" s="11"/>
      <c r="AD14" s="11"/>
      <c r="AE14" s="11"/>
      <c r="AF14" s="11"/>
      <c r="AG14" s="11"/>
      <c r="AH14" s="11"/>
      <c r="AI14" s="11"/>
      <c r="AJ14" s="11"/>
      <c r="AK14" s="11"/>
      <c r="AL14" s="11"/>
      <c r="AM14" s="11"/>
      <c r="AN14" s="11"/>
    </row>
    <row r="15" spans="2:40" ht="14.4" x14ac:dyDescent="0.3">
      <c r="B15" s="308" t="s">
        <v>139</v>
      </c>
      <c r="C15" s="305" t="s">
        <v>140</v>
      </c>
      <c r="D15" s="203"/>
      <c r="E15" s="13">
        <f>ROUND(E117,-1)</f>
        <v>0</v>
      </c>
      <c r="F15" s="167"/>
      <c r="G15" s="167"/>
      <c r="H15" s="39" t="s">
        <v>288</v>
      </c>
      <c r="I15" s="16"/>
      <c r="J15" s="11"/>
      <c r="K15" s="17"/>
      <c r="L15" s="11"/>
      <c r="M15" s="11"/>
      <c r="N15" s="11"/>
      <c r="O15" s="11"/>
      <c r="P15" s="11"/>
      <c r="Q15" s="11"/>
      <c r="R15" s="11"/>
      <c r="S15" s="11"/>
      <c r="T15" s="11"/>
      <c r="U15" s="11"/>
      <c r="V15" s="11"/>
      <c r="W15" s="11"/>
      <c r="X15" s="11"/>
      <c r="Y15" s="11"/>
      <c r="Z15" s="11"/>
      <c r="AA15" s="11"/>
      <c r="AB15" s="11"/>
      <c r="AC15" s="11"/>
      <c r="AD15" s="11"/>
      <c r="AE15" s="11"/>
      <c r="AF15" s="11"/>
      <c r="AG15" s="11"/>
      <c r="AH15" s="11"/>
      <c r="AI15" s="11"/>
      <c r="AJ15" s="11"/>
      <c r="AK15" s="11"/>
      <c r="AL15" s="11"/>
      <c r="AM15" s="11"/>
      <c r="AN15" s="11"/>
    </row>
    <row r="16" spans="2:40" ht="14.4" x14ac:dyDescent="0.3">
      <c r="B16" s="308"/>
      <c r="C16" s="305" t="s">
        <v>141</v>
      </c>
      <c r="D16" s="203"/>
      <c r="E16" s="426">
        <f>ROUND((E15)*(D10-1),-1)</f>
        <v>0</v>
      </c>
      <c r="F16" s="167"/>
      <c r="G16" s="167"/>
      <c r="H16" s="39"/>
      <c r="I16" s="18"/>
      <c r="J16" s="11"/>
      <c r="K16" s="17"/>
      <c r="L16" s="11"/>
      <c r="M16" s="11"/>
      <c r="N16" s="11"/>
      <c r="O16" s="11"/>
      <c r="P16" s="11"/>
      <c r="Q16" s="11"/>
      <c r="R16" s="11"/>
      <c r="S16" s="11"/>
      <c r="T16" s="11"/>
      <c r="U16" s="11"/>
      <c r="V16" s="11"/>
      <c r="W16" s="11"/>
      <c r="X16" s="11"/>
      <c r="Y16" s="11"/>
      <c r="Z16" s="11"/>
      <c r="AA16" s="11"/>
      <c r="AB16" s="11"/>
      <c r="AC16" s="11"/>
      <c r="AD16" s="11"/>
      <c r="AE16" s="11"/>
      <c r="AF16" s="11"/>
      <c r="AG16" s="11"/>
      <c r="AH16" s="11"/>
      <c r="AI16" s="11"/>
      <c r="AJ16" s="11"/>
      <c r="AK16" s="11"/>
      <c r="AL16" s="11"/>
      <c r="AM16" s="11"/>
      <c r="AN16" s="11"/>
    </row>
    <row r="17" spans="2:40" ht="14.4" x14ac:dyDescent="0.3">
      <c r="B17" s="308"/>
      <c r="C17" s="305" t="s">
        <v>142</v>
      </c>
      <c r="D17" s="203"/>
      <c r="E17" s="13">
        <f>E15+E16</f>
        <v>0</v>
      </c>
      <c r="F17" s="13">
        <v>0</v>
      </c>
      <c r="G17" s="14">
        <f t="shared" si="0"/>
        <v>0</v>
      </c>
      <c r="H17" s="39"/>
      <c r="I17" s="18"/>
      <c r="J17" s="11"/>
      <c r="K17" s="17"/>
      <c r="L17" s="11"/>
      <c r="M17" s="11"/>
      <c r="N17" s="11"/>
      <c r="O17" s="11"/>
      <c r="P17" s="11"/>
      <c r="Q17" s="11"/>
      <c r="R17" s="11"/>
      <c r="S17" s="11"/>
      <c r="T17" s="11"/>
      <c r="U17" s="11"/>
      <c r="V17" s="11"/>
      <c r="W17" s="11"/>
      <c r="X17" s="11"/>
      <c r="Y17" s="11"/>
      <c r="Z17" s="11"/>
      <c r="AA17" s="11"/>
      <c r="AB17" s="11"/>
      <c r="AC17" s="11"/>
      <c r="AD17" s="11"/>
      <c r="AE17" s="11"/>
      <c r="AF17" s="11"/>
      <c r="AG17" s="11"/>
      <c r="AH17" s="11"/>
      <c r="AI17" s="11"/>
      <c r="AJ17" s="11"/>
      <c r="AK17" s="11"/>
      <c r="AL17" s="11"/>
      <c r="AM17" s="11"/>
      <c r="AN17" s="11"/>
    </row>
    <row r="18" spans="2:40" ht="14.4" x14ac:dyDescent="0.3">
      <c r="B18" s="308" t="s">
        <v>143</v>
      </c>
      <c r="C18" s="305" t="s">
        <v>144</v>
      </c>
      <c r="D18" s="203"/>
      <c r="E18" s="13">
        <f>E133</f>
        <v>0</v>
      </c>
      <c r="F18" s="13">
        <v>0</v>
      </c>
      <c r="G18" s="14">
        <f t="shared" si="0"/>
        <v>0</v>
      </c>
      <c r="H18" s="39" t="s">
        <v>288</v>
      </c>
      <c r="I18" s="16"/>
      <c r="J18" s="11"/>
      <c r="K18" s="11"/>
      <c r="L18" s="11"/>
      <c r="M18" s="11"/>
      <c r="N18" s="11"/>
      <c r="O18" s="11"/>
      <c r="P18" s="11"/>
      <c r="Q18" s="11"/>
      <c r="R18" s="11"/>
      <c r="S18" s="11"/>
      <c r="T18" s="11"/>
      <c r="U18" s="11"/>
      <c r="V18" s="11"/>
      <c r="W18" s="11"/>
      <c r="X18" s="11"/>
      <c r="Y18" s="11"/>
      <c r="Z18" s="11"/>
      <c r="AA18" s="11"/>
      <c r="AB18" s="11"/>
      <c r="AC18" s="11"/>
      <c r="AD18" s="11"/>
      <c r="AE18" s="11"/>
      <c r="AF18" s="11"/>
      <c r="AG18" s="11"/>
      <c r="AH18" s="11"/>
      <c r="AI18" s="11"/>
      <c r="AJ18" s="11"/>
      <c r="AK18" s="11"/>
      <c r="AL18" s="11"/>
      <c r="AM18" s="11"/>
      <c r="AN18" s="11"/>
    </row>
    <row r="19" spans="2:40" ht="14.4" x14ac:dyDescent="0.3">
      <c r="B19" s="308">
        <v>71100</v>
      </c>
      <c r="C19" s="305" t="s">
        <v>676</v>
      </c>
      <c r="D19" s="203"/>
      <c r="E19" s="13">
        <f>ROUND(E144,-1)</f>
        <v>0</v>
      </c>
      <c r="F19" s="13">
        <v>0</v>
      </c>
      <c r="G19" s="14">
        <f t="shared" si="0"/>
        <v>0</v>
      </c>
      <c r="H19" s="39" t="s">
        <v>288</v>
      </c>
      <c r="I19" s="16"/>
      <c r="J19" s="11"/>
      <c r="K19" s="11"/>
      <c r="L19" s="11"/>
      <c r="M19" s="11"/>
      <c r="N19" s="11"/>
      <c r="O19" s="11"/>
      <c r="P19" s="11"/>
      <c r="Q19" s="11"/>
      <c r="R19" s="11"/>
      <c r="S19" s="11"/>
      <c r="T19" s="11"/>
      <c r="U19" s="11"/>
      <c r="V19" s="11"/>
      <c r="W19" s="11"/>
      <c r="X19" s="11"/>
      <c r="Y19" s="11"/>
      <c r="Z19" s="11"/>
      <c r="AA19" s="11"/>
      <c r="AB19" s="11"/>
      <c r="AC19" s="11"/>
      <c r="AD19" s="11"/>
      <c r="AE19" s="11"/>
      <c r="AF19" s="11"/>
      <c r="AG19" s="11"/>
      <c r="AH19" s="11"/>
      <c r="AI19" s="11"/>
      <c r="AJ19" s="11"/>
      <c r="AK19" s="11"/>
      <c r="AL19" s="11"/>
      <c r="AM19" s="11"/>
      <c r="AN19" s="11"/>
    </row>
    <row r="20" spans="2:40" ht="13.95" x14ac:dyDescent="0.25">
      <c r="B20" s="308">
        <v>72000</v>
      </c>
      <c r="C20" s="305" t="s">
        <v>677</v>
      </c>
      <c r="D20" s="203"/>
      <c r="E20" s="412">
        <v>0</v>
      </c>
      <c r="F20" s="412">
        <v>0</v>
      </c>
      <c r="G20" s="14">
        <f t="shared" si="0"/>
        <v>0</v>
      </c>
      <c r="H20" s="15"/>
      <c r="I20" s="16"/>
      <c r="J20" s="11"/>
      <c r="K20" s="11"/>
      <c r="L20" s="11"/>
      <c r="M20" s="11"/>
      <c r="N20" s="11"/>
      <c r="O20" s="11"/>
      <c r="P20" s="11"/>
      <c r="Q20" s="11"/>
      <c r="R20" s="11"/>
      <c r="S20" s="11"/>
      <c r="T20" s="11"/>
      <c r="U20" s="11"/>
      <c r="V20" s="11"/>
      <c r="W20" s="11"/>
      <c r="X20" s="11"/>
      <c r="Y20" s="11"/>
      <c r="Z20" s="11"/>
      <c r="AA20" s="11"/>
      <c r="AB20" s="11"/>
      <c r="AC20" s="11"/>
      <c r="AD20" s="11"/>
      <c r="AE20" s="11"/>
      <c r="AF20" s="11"/>
      <c r="AG20" s="11"/>
      <c r="AH20" s="11"/>
      <c r="AI20" s="11"/>
      <c r="AJ20" s="11"/>
      <c r="AK20" s="11"/>
      <c r="AL20" s="11"/>
      <c r="AM20" s="11"/>
      <c r="AN20" s="11"/>
    </row>
    <row r="21" spans="2:40" ht="13.95" x14ac:dyDescent="0.25">
      <c r="B21" s="308">
        <v>71400</v>
      </c>
      <c r="C21" s="305" t="s">
        <v>33</v>
      </c>
      <c r="D21" s="203"/>
      <c r="E21" s="412">
        <v>0</v>
      </c>
      <c r="F21" s="412">
        <v>0</v>
      </c>
      <c r="G21" s="14">
        <f t="shared" si="0"/>
        <v>0</v>
      </c>
      <c r="H21" s="15"/>
      <c r="I21" s="16"/>
      <c r="J21" s="11"/>
      <c r="K21" s="11"/>
      <c r="L21" s="11"/>
      <c r="M21" s="11"/>
      <c r="N21" s="11"/>
      <c r="O21" s="11"/>
      <c r="P21" s="11"/>
      <c r="Q21" s="11"/>
      <c r="R21" s="11"/>
      <c r="S21" s="11"/>
      <c r="T21" s="11"/>
      <c r="U21" s="11"/>
      <c r="V21" s="11"/>
      <c r="W21" s="11"/>
      <c r="X21" s="11"/>
      <c r="Y21" s="11"/>
      <c r="Z21" s="11"/>
      <c r="AA21" s="11"/>
      <c r="AB21" s="11"/>
      <c r="AC21" s="11"/>
      <c r="AD21" s="11"/>
      <c r="AE21" s="11"/>
      <c r="AF21" s="11"/>
      <c r="AG21" s="11"/>
      <c r="AH21" s="11"/>
      <c r="AI21" s="11"/>
      <c r="AJ21" s="11"/>
      <c r="AK21" s="11"/>
      <c r="AL21" s="11"/>
      <c r="AM21" s="11"/>
      <c r="AN21" s="11"/>
    </row>
    <row r="22" spans="2:40" ht="14.4" x14ac:dyDescent="0.3">
      <c r="B22" s="308">
        <v>71500</v>
      </c>
      <c r="C22" s="305" t="s">
        <v>35</v>
      </c>
      <c r="D22" s="203"/>
      <c r="E22" s="13">
        <f>ROUND(D156,-1)</f>
        <v>0</v>
      </c>
      <c r="F22" s="13">
        <f>ROUND(E156,-1)</f>
        <v>0</v>
      </c>
      <c r="G22" s="14">
        <f t="shared" si="0"/>
        <v>0</v>
      </c>
      <c r="H22" s="39" t="s">
        <v>288</v>
      </c>
      <c r="I22" s="16"/>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c r="AI22" s="11"/>
      <c r="AJ22" s="11"/>
      <c r="AK22" s="11"/>
      <c r="AL22" s="11"/>
      <c r="AM22" s="11"/>
      <c r="AN22" s="11"/>
    </row>
    <row r="23" spans="2:40" ht="13.95" x14ac:dyDescent="0.25">
      <c r="B23" s="308"/>
      <c r="C23" s="211"/>
      <c r="D23" s="203"/>
      <c r="E23" s="13"/>
      <c r="F23" s="13"/>
      <c r="G23" s="14"/>
      <c r="H23" s="15"/>
      <c r="I23" s="11"/>
      <c r="J23" s="11"/>
      <c r="K23" s="11"/>
      <c r="L23" s="11"/>
      <c r="M23" s="11"/>
      <c r="N23" s="11"/>
      <c r="O23" s="11"/>
      <c r="P23" s="11"/>
      <c r="Q23" s="11"/>
      <c r="R23" s="11"/>
      <c r="S23" s="11"/>
      <c r="T23" s="11"/>
      <c r="U23" s="11"/>
      <c r="V23" s="11"/>
      <c r="W23" s="11"/>
      <c r="X23" s="11"/>
      <c r="Y23" s="11"/>
      <c r="Z23" s="11"/>
      <c r="AA23" s="11"/>
      <c r="AB23" s="11"/>
      <c r="AC23" s="11"/>
      <c r="AD23" s="11"/>
      <c r="AE23" s="11"/>
      <c r="AF23" s="11"/>
      <c r="AG23" s="11"/>
      <c r="AH23" s="11"/>
      <c r="AI23" s="11"/>
      <c r="AJ23" s="11"/>
      <c r="AK23" s="11"/>
      <c r="AL23" s="11"/>
      <c r="AM23" s="11"/>
      <c r="AN23" s="11"/>
    </row>
    <row r="24" spans="2:40" s="202" customFormat="1" ht="17.399999999999999" x14ac:dyDescent="0.55000000000000004">
      <c r="B24" s="309"/>
      <c r="C24" s="24" t="s">
        <v>36</v>
      </c>
      <c r="D24" s="25"/>
      <c r="E24" s="132">
        <f>E14+E17+E18+E19+E21+E22</f>
        <v>0</v>
      </c>
      <c r="F24" s="132">
        <f t="shared" ref="F24:G24" si="1">F14+F17+F18+F19+F21+F22</f>
        <v>0</v>
      </c>
      <c r="G24" s="135">
        <f t="shared" si="1"/>
        <v>0</v>
      </c>
      <c r="H24" s="302"/>
      <c r="I24" s="148"/>
      <c r="J24" s="148"/>
      <c r="K24" s="148"/>
      <c r="L24" s="148"/>
      <c r="M24" s="148"/>
      <c r="N24" s="148"/>
      <c r="O24" s="148"/>
      <c r="P24" s="148"/>
      <c r="Q24" s="148"/>
      <c r="R24" s="148"/>
      <c r="S24" s="148"/>
      <c r="T24" s="148"/>
      <c r="U24" s="148"/>
      <c r="V24" s="148"/>
      <c r="W24" s="148"/>
      <c r="X24" s="148"/>
      <c r="Y24" s="148"/>
      <c r="Z24" s="148"/>
      <c r="AA24" s="148"/>
      <c r="AB24" s="148"/>
      <c r="AC24" s="148"/>
      <c r="AD24" s="148"/>
      <c r="AE24" s="148"/>
      <c r="AF24" s="148"/>
      <c r="AG24" s="148"/>
      <c r="AH24" s="148"/>
      <c r="AI24" s="148"/>
      <c r="AJ24" s="148"/>
      <c r="AK24" s="148"/>
      <c r="AL24" s="148"/>
      <c r="AM24" s="148"/>
      <c r="AN24" s="148"/>
    </row>
    <row r="25" spans="2:40" ht="13.95" x14ac:dyDescent="0.25">
      <c r="B25" s="308"/>
      <c r="C25" s="211"/>
      <c r="D25" s="203"/>
      <c r="E25" s="13"/>
      <c r="F25" s="13"/>
      <c r="G25" s="14"/>
      <c r="H25" s="15"/>
      <c r="I25" s="11"/>
      <c r="J25" s="11"/>
      <c r="K25" s="11"/>
      <c r="L25" s="11"/>
      <c r="M25" s="11"/>
      <c r="N25" s="11"/>
      <c r="O25" s="11"/>
      <c r="P25" s="11"/>
      <c r="Q25" s="11"/>
      <c r="R25" s="11"/>
      <c r="S25" s="11"/>
      <c r="T25" s="11"/>
      <c r="U25" s="11"/>
      <c r="V25" s="11"/>
      <c r="W25" s="11"/>
      <c r="X25" s="11"/>
      <c r="Y25" s="11"/>
      <c r="Z25" s="11"/>
      <c r="AA25" s="11"/>
      <c r="AB25" s="11"/>
      <c r="AC25" s="11"/>
      <c r="AD25" s="11"/>
      <c r="AE25" s="11"/>
      <c r="AF25" s="11"/>
      <c r="AG25" s="11"/>
      <c r="AH25" s="11"/>
      <c r="AI25" s="11"/>
      <c r="AJ25" s="11"/>
      <c r="AK25" s="11"/>
      <c r="AL25" s="11"/>
      <c r="AM25" s="11"/>
      <c r="AN25" s="11"/>
    </row>
    <row r="26" spans="2:40" ht="13.95" x14ac:dyDescent="0.25">
      <c r="B26" s="22"/>
      <c r="C26" s="23" t="s">
        <v>528</v>
      </c>
      <c r="D26" s="203"/>
      <c r="E26" s="13"/>
      <c r="F26" s="13"/>
      <c r="G26" s="14"/>
      <c r="H26" s="15"/>
      <c r="I26" s="11"/>
      <c r="J26" s="11"/>
      <c r="K26" s="11"/>
      <c r="L26" s="11"/>
      <c r="M26" s="11"/>
      <c r="N26" s="11"/>
      <c r="O26" s="11"/>
      <c r="P26" s="11"/>
      <c r="Q26" s="11"/>
      <c r="R26" s="11"/>
      <c r="S26" s="11"/>
      <c r="T26" s="11"/>
      <c r="U26" s="11"/>
      <c r="V26" s="11"/>
      <c r="W26" s="11"/>
      <c r="X26" s="11"/>
      <c r="Y26" s="11"/>
      <c r="Z26" s="11"/>
      <c r="AA26" s="11"/>
      <c r="AB26" s="11"/>
      <c r="AC26" s="11"/>
      <c r="AD26" s="11"/>
      <c r="AE26" s="11"/>
      <c r="AF26" s="11"/>
      <c r="AG26" s="11"/>
      <c r="AH26" s="11"/>
      <c r="AI26" s="11"/>
      <c r="AJ26" s="11"/>
      <c r="AK26" s="11"/>
      <c r="AL26" s="11"/>
      <c r="AM26" s="11"/>
      <c r="AN26" s="11"/>
    </row>
    <row r="27" spans="2:40" ht="14.4" x14ac:dyDescent="0.3">
      <c r="B27" s="308">
        <v>91100</v>
      </c>
      <c r="C27" s="305" t="s">
        <v>39</v>
      </c>
      <c r="D27" s="203"/>
      <c r="E27" s="13">
        <f>ROUND(Payroll!L20,-1)</f>
        <v>0</v>
      </c>
      <c r="F27" s="13">
        <v>0</v>
      </c>
      <c r="G27" s="14">
        <f t="shared" ref="G27:G36" si="2">SUM(E27:F27)</f>
        <v>0</v>
      </c>
      <c r="H27" s="39" t="s">
        <v>288</v>
      </c>
      <c r="I27" s="16"/>
      <c r="J27" s="11"/>
      <c r="K27" s="11"/>
      <c r="L27" s="11"/>
      <c r="M27" s="11"/>
      <c r="N27" s="11"/>
      <c r="O27" s="11"/>
      <c r="P27" s="11"/>
      <c r="Q27" s="11"/>
      <c r="R27" s="11"/>
      <c r="S27" s="11"/>
      <c r="T27" s="11"/>
      <c r="U27" s="11"/>
      <c r="V27" s="11"/>
      <c r="W27" s="11"/>
      <c r="X27" s="11"/>
      <c r="Y27" s="11"/>
      <c r="Z27" s="11"/>
      <c r="AA27" s="11"/>
      <c r="AB27" s="11"/>
      <c r="AC27" s="11"/>
      <c r="AD27" s="11"/>
      <c r="AE27" s="11"/>
      <c r="AF27" s="11"/>
      <c r="AG27" s="11"/>
      <c r="AH27" s="11"/>
      <c r="AI27" s="11"/>
      <c r="AJ27" s="11"/>
      <c r="AK27" s="11"/>
      <c r="AL27" s="11"/>
      <c r="AM27" s="11"/>
      <c r="AN27" s="11"/>
    </row>
    <row r="28" spans="2:40" ht="14.4" x14ac:dyDescent="0.3">
      <c r="B28" s="308">
        <v>91200</v>
      </c>
      <c r="C28" s="305" t="s">
        <v>41</v>
      </c>
      <c r="D28" s="203"/>
      <c r="E28" s="13">
        <f>ROUND(E167,-1)</f>
        <v>0</v>
      </c>
      <c r="F28" s="13">
        <v>0</v>
      </c>
      <c r="G28" s="14">
        <f t="shared" si="2"/>
        <v>0</v>
      </c>
      <c r="H28" s="39" t="s">
        <v>288</v>
      </c>
      <c r="I28" s="16"/>
      <c r="J28" s="11"/>
      <c r="K28" s="11"/>
      <c r="L28" s="11"/>
      <c r="M28" s="11"/>
      <c r="N28" s="11"/>
      <c r="O28" s="11"/>
      <c r="P28" s="11"/>
      <c r="Q28" s="11"/>
      <c r="R28" s="11"/>
      <c r="S28" s="11"/>
      <c r="T28" s="11"/>
      <c r="U28" s="11"/>
      <c r="V28" s="11"/>
      <c r="W28" s="11"/>
      <c r="X28" s="11"/>
      <c r="Y28" s="11"/>
      <c r="Z28" s="11"/>
      <c r="AA28" s="11"/>
      <c r="AB28" s="11"/>
      <c r="AC28" s="11"/>
      <c r="AD28" s="11"/>
      <c r="AE28" s="11"/>
      <c r="AF28" s="11"/>
      <c r="AG28" s="11"/>
      <c r="AH28" s="11"/>
      <c r="AI28" s="11"/>
      <c r="AJ28" s="11"/>
      <c r="AK28" s="11"/>
      <c r="AL28" s="11"/>
      <c r="AM28" s="11"/>
      <c r="AN28" s="11"/>
    </row>
    <row r="29" spans="2:40" ht="14.4" x14ac:dyDescent="0.3">
      <c r="B29" s="308">
        <v>91300</v>
      </c>
      <c r="C29" s="305" t="s">
        <v>145</v>
      </c>
      <c r="D29" s="203"/>
      <c r="E29" s="13">
        <f>ROUND(E176,-1)</f>
        <v>0</v>
      </c>
      <c r="F29" s="13">
        <v>0</v>
      </c>
      <c r="G29" s="14">
        <f t="shared" si="2"/>
        <v>0</v>
      </c>
      <c r="H29" s="39" t="s">
        <v>288</v>
      </c>
      <c r="I29" s="16"/>
      <c r="J29" s="11"/>
      <c r="K29" s="11"/>
      <c r="L29" s="11"/>
      <c r="M29" s="11"/>
      <c r="N29" s="11"/>
      <c r="O29" s="11"/>
      <c r="P29" s="11"/>
      <c r="Q29" s="11"/>
      <c r="R29" s="11"/>
      <c r="S29" s="11"/>
      <c r="T29" s="11"/>
      <c r="U29" s="11"/>
      <c r="V29" s="11"/>
      <c r="W29" s="11"/>
      <c r="X29" s="11"/>
      <c r="Y29" s="11"/>
      <c r="Z29" s="11"/>
      <c r="AA29" s="11"/>
      <c r="AB29" s="11"/>
      <c r="AC29" s="11"/>
      <c r="AD29" s="11"/>
      <c r="AE29" s="11"/>
      <c r="AF29" s="11"/>
      <c r="AG29" s="11"/>
      <c r="AH29" s="11"/>
      <c r="AI29" s="11"/>
      <c r="AJ29" s="11"/>
      <c r="AK29" s="11"/>
      <c r="AL29" s="11"/>
      <c r="AM29" s="11"/>
      <c r="AN29" s="11"/>
    </row>
    <row r="30" spans="2:40" ht="14.4" x14ac:dyDescent="0.3">
      <c r="B30" s="308">
        <v>91310</v>
      </c>
      <c r="C30" s="305" t="s">
        <v>146</v>
      </c>
      <c r="D30" s="203"/>
      <c r="E30" s="13">
        <f>ROUND(E178,-1)</f>
        <v>0</v>
      </c>
      <c r="F30" s="13">
        <v>0</v>
      </c>
      <c r="G30" s="14">
        <f t="shared" si="2"/>
        <v>0</v>
      </c>
      <c r="H30" s="39" t="s">
        <v>288</v>
      </c>
      <c r="I30" s="16"/>
      <c r="J30" s="11"/>
      <c r="K30" s="11"/>
      <c r="L30" s="11"/>
      <c r="M30" s="11"/>
      <c r="N30" s="11"/>
      <c r="O30" s="11"/>
      <c r="P30" s="11"/>
      <c r="Q30" s="11"/>
      <c r="R30" s="11"/>
      <c r="S30" s="11"/>
      <c r="T30" s="11"/>
      <c r="U30" s="11"/>
      <c r="V30" s="11"/>
      <c r="W30" s="11"/>
      <c r="X30" s="11"/>
      <c r="Y30" s="11"/>
      <c r="Z30" s="11"/>
      <c r="AA30" s="11"/>
      <c r="AB30" s="11"/>
      <c r="AC30" s="11"/>
      <c r="AD30" s="11"/>
      <c r="AE30" s="11"/>
      <c r="AF30" s="11"/>
      <c r="AG30" s="11"/>
      <c r="AH30" s="11"/>
      <c r="AI30" s="11"/>
      <c r="AJ30" s="11"/>
      <c r="AK30" s="11"/>
      <c r="AL30" s="11"/>
      <c r="AM30" s="11"/>
      <c r="AN30" s="11"/>
    </row>
    <row r="31" spans="2:40" ht="14.4" x14ac:dyDescent="0.3">
      <c r="B31" s="308">
        <v>91400</v>
      </c>
      <c r="C31" s="305" t="s">
        <v>147</v>
      </c>
      <c r="D31" s="203"/>
      <c r="E31" s="13">
        <f>ROUND(E189,-1)</f>
        <v>0</v>
      </c>
      <c r="F31" s="13">
        <v>0</v>
      </c>
      <c r="G31" s="14">
        <f t="shared" si="2"/>
        <v>0</v>
      </c>
      <c r="H31" s="39" t="s">
        <v>288</v>
      </c>
      <c r="I31" s="16"/>
      <c r="J31" s="11"/>
      <c r="K31" s="11"/>
      <c r="L31" s="11"/>
      <c r="M31" s="11"/>
      <c r="N31" s="11"/>
      <c r="O31" s="11"/>
      <c r="P31" s="11"/>
      <c r="Q31" s="11"/>
      <c r="R31" s="11"/>
      <c r="S31" s="11"/>
      <c r="T31" s="11"/>
      <c r="U31" s="11"/>
      <c r="V31" s="11"/>
      <c r="W31" s="11"/>
      <c r="X31" s="11"/>
      <c r="Y31" s="11"/>
      <c r="Z31" s="11"/>
      <c r="AA31" s="11"/>
      <c r="AB31" s="11"/>
      <c r="AC31" s="11"/>
      <c r="AD31" s="11"/>
      <c r="AE31" s="11"/>
      <c r="AF31" s="11"/>
      <c r="AG31" s="11"/>
      <c r="AH31" s="11"/>
      <c r="AI31" s="11"/>
      <c r="AJ31" s="11"/>
      <c r="AK31" s="11"/>
      <c r="AL31" s="11"/>
      <c r="AM31" s="11"/>
      <c r="AN31" s="11"/>
    </row>
    <row r="32" spans="2:40" ht="14.4" x14ac:dyDescent="0.3">
      <c r="B32" s="308">
        <v>91500</v>
      </c>
      <c r="C32" s="305" t="s">
        <v>148</v>
      </c>
      <c r="D32" s="203"/>
      <c r="E32" s="13">
        <f>ROUND('Emp. Benefits'!I16,-1)</f>
        <v>0</v>
      </c>
      <c r="F32" s="13">
        <v>0</v>
      </c>
      <c r="G32" s="14">
        <f t="shared" si="2"/>
        <v>0</v>
      </c>
      <c r="H32" s="39" t="s">
        <v>288</v>
      </c>
      <c r="I32" s="16"/>
      <c r="J32" s="11"/>
      <c r="K32" s="11"/>
      <c r="L32" s="11"/>
      <c r="M32" s="11"/>
      <c r="N32" s="11"/>
      <c r="O32" s="11"/>
      <c r="P32" s="11"/>
      <c r="Q32" s="11"/>
      <c r="R32" s="11"/>
      <c r="S32" s="11"/>
      <c r="T32" s="11"/>
      <c r="U32" s="11"/>
      <c r="V32" s="11"/>
      <c r="W32" s="11"/>
      <c r="X32" s="11"/>
      <c r="Y32" s="11"/>
      <c r="Z32" s="11"/>
      <c r="AA32" s="11"/>
      <c r="AB32" s="11"/>
      <c r="AC32" s="11"/>
      <c r="AD32" s="11"/>
      <c r="AE32" s="11"/>
      <c r="AF32" s="11"/>
      <c r="AG32" s="11"/>
      <c r="AH32" s="11"/>
      <c r="AI32" s="11"/>
      <c r="AJ32" s="11"/>
      <c r="AK32" s="11"/>
      <c r="AL32" s="11"/>
      <c r="AM32" s="11"/>
      <c r="AN32" s="11"/>
    </row>
    <row r="33" spans="2:40" ht="14.4" x14ac:dyDescent="0.3">
      <c r="B33" s="308">
        <v>91600</v>
      </c>
      <c r="C33" s="305" t="s">
        <v>45</v>
      </c>
      <c r="D33" s="203"/>
      <c r="E33" s="13">
        <f>ROUND(E224,-1)</f>
        <v>0</v>
      </c>
      <c r="F33" s="13">
        <v>0</v>
      </c>
      <c r="G33" s="14">
        <f t="shared" si="2"/>
        <v>0</v>
      </c>
      <c r="H33" s="39" t="s">
        <v>288</v>
      </c>
      <c r="I33" s="16"/>
      <c r="J33" s="11"/>
      <c r="K33" s="11"/>
      <c r="L33" s="11"/>
      <c r="M33" s="11"/>
      <c r="N33" s="11"/>
      <c r="O33" s="11"/>
      <c r="P33" s="11"/>
      <c r="Q33" s="11"/>
      <c r="R33" s="11"/>
      <c r="S33" s="11"/>
      <c r="T33" s="11"/>
      <c r="U33" s="11"/>
      <c r="V33" s="11"/>
      <c r="W33" s="11"/>
      <c r="X33" s="11"/>
      <c r="Y33" s="11"/>
      <c r="Z33" s="11"/>
      <c r="AA33" s="11"/>
      <c r="AB33" s="11"/>
      <c r="AC33" s="11"/>
      <c r="AD33" s="11"/>
      <c r="AE33" s="11"/>
      <c r="AF33" s="11"/>
      <c r="AG33" s="11"/>
      <c r="AH33" s="11"/>
      <c r="AI33" s="11"/>
      <c r="AJ33" s="11"/>
      <c r="AK33" s="11"/>
      <c r="AL33" s="11"/>
      <c r="AM33" s="11"/>
      <c r="AN33" s="11"/>
    </row>
    <row r="34" spans="2:40" ht="14.4" x14ac:dyDescent="0.3">
      <c r="B34" s="308">
        <v>91700</v>
      </c>
      <c r="C34" s="305" t="s">
        <v>149</v>
      </c>
      <c r="D34" s="203"/>
      <c r="E34" s="13">
        <f>ROUND(E234,-1)</f>
        <v>0</v>
      </c>
      <c r="F34" s="13">
        <v>0</v>
      </c>
      <c r="G34" s="14">
        <f t="shared" si="2"/>
        <v>0</v>
      </c>
      <c r="H34" s="39" t="s">
        <v>288</v>
      </c>
      <c r="I34" s="16"/>
      <c r="J34" s="11"/>
      <c r="K34" s="11"/>
      <c r="L34" s="11"/>
      <c r="M34" s="11"/>
      <c r="N34" s="11"/>
      <c r="O34" s="11"/>
      <c r="P34" s="11"/>
      <c r="Q34" s="11"/>
      <c r="R34" s="11"/>
      <c r="S34" s="11"/>
      <c r="T34" s="11"/>
      <c r="U34" s="11"/>
      <c r="V34" s="11"/>
      <c r="W34" s="11"/>
      <c r="X34" s="11"/>
      <c r="Y34" s="11"/>
      <c r="Z34" s="11"/>
      <c r="AA34" s="11"/>
      <c r="AB34" s="11"/>
      <c r="AC34" s="11"/>
      <c r="AD34" s="11"/>
      <c r="AE34" s="11"/>
      <c r="AF34" s="11"/>
      <c r="AG34" s="11"/>
      <c r="AH34" s="11"/>
      <c r="AI34" s="11"/>
      <c r="AJ34" s="11"/>
      <c r="AK34" s="11"/>
      <c r="AL34" s="11"/>
      <c r="AM34" s="11"/>
      <c r="AN34" s="11"/>
    </row>
    <row r="35" spans="2:40" ht="14.4" x14ac:dyDescent="0.3">
      <c r="B35" s="308">
        <v>91800</v>
      </c>
      <c r="C35" s="305" t="s">
        <v>47</v>
      </c>
      <c r="D35" s="203"/>
      <c r="E35" s="13">
        <f>ROUND(E250,-1)</f>
        <v>0</v>
      </c>
      <c r="F35" s="13">
        <v>0</v>
      </c>
      <c r="G35" s="14">
        <f t="shared" si="2"/>
        <v>0</v>
      </c>
      <c r="H35" s="39" t="s">
        <v>288</v>
      </c>
      <c r="I35" s="16"/>
      <c r="J35" s="11"/>
      <c r="K35" s="11"/>
      <c r="L35" s="11"/>
      <c r="M35" s="11"/>
      <c r="N35" s="11"/>
      <c r="O35" s="11"/>
      <c r="P35" s="11"/>
      <c r="Q35" s="11"/>
      <c r="R35" s="11"/>
      <c r="S35" s="11"/>
      <c r="T35" s="11"/>
      <c r="U35" s="11"/>
      <c r="V35" s="11"/>
      <c r="W35" s="11"/>
      <c r="X35" s="11"/>
      <c r="Y35" s="11"/>
      <c r="Z35" s="11"/>
      <c r="AA35" s="11"/>
      <c r="AB35" s="11"/>
      <c r="AC35" s="11"/>
      <c r="AD35" s="11"/>
      <c r="AE35" s="11"/>
      <c r="AF35" s="11"/>
      <c r="AG35" s="11"/>
      <c r="AH35" s="11"/>
      <c r="AI35" s="11"/>
      <c r="AJ35" s="11"/>
      <c r="AK35" s="11"/>
      <c r="AL35" s="11"/>
      <c r="AM35" s="11"/>
      <c r="AN35" s="11"/>
    </row>
    <row r="36" spans="2:40" ht="14.4" x14ac:dyDescent="0.3">
      <c r="B36" s="308">
        <v>91900</v>
      </c>
      <c r="C36" s="305" t="s">
        <v>151</v>
      </c>
      <c r="D36" s="203"/>
      <c r="E36" s="13">
        <f>ROUND(E281,-1)</f>
        <v>0</v>
      </c>
      <c r="F36" s="13">
        <v>0</v>
      </c>
      <c r="G36" s="14">
        <f t="shared" si="2"/>
        <v>0</v>
      </c>
      <c r="H36" s="39" t="s">
        <v>288</v>
      </c>
      <c r="I36" s="16"/>
      <c r="J36" s="11"/>
      <c r="K36" s="11"/>
      <c r="L36" s="11"/>
      <c r="M36" s="11"/>
      <c r="N36" s="11"/>
      <c r="O36" s="11"/>
      <c r="P36" s="11"/>
      <c r="Q36" s="11"/>
      <c r="R36" s="11"/>
      <c r="S36" s="11"/>
      <c r="T36" s="11"/>
      <c r="U36" s="11"/>
      <c r="V36" s="11"/>
      <c r="W36" s="11"/>
      <c r="X36" s="11"/>
      <c r="Y36" s="11"/>
      <c r="Z36" s="11"/>
      <c r="AA36" s="11"/>
      <c r="AB36" s="11"/>
      <c r="AC36" s="11"/>
      <c r="AD36" s="11"/>
      <c r="AE36" s="11"/>
      <c r="AF36" s="11"/>
      <c r="AG36" s="11"/>
      <c r="AH36" s="11"/>
      <c r="AI36" s="11"/>
      <c r="AJ36" s="11"/>
      <c r="AK36" s="11"/>
      <c r="AL36" s="11"/>
      <c r="AM36" s="11"/>
      <c r="AN36" s="11"/>
    </row>
    <row r="37" spans="2:40" s="202" customFormat="1" x14ac:dyDescent="0.25">
      <c r="B37" s="309"/>
      <c r="C37" s="24" t="s">
        <v>152</v>
      </c>
      <c r="D37" s="204"/>
      <c r="E37" s="132">
        <f>SUM(E27:E36)</f>
        <v>0</v>
      </c>
      <c r="F37" s="132">
        <f>SUM(F27:F36)</f>
        <v>0</v>
      </c>
      <c r="G37" s="135">
        <f>SUM(G27:G36)</f>
        <v>0</v>
      </c>
      <c r="H37" s="147"/>
      <c r="I37" s="301"/>
      <c r="J37" s="148"/>
      <c r="K37" s="148"/>
      <c r="L37" s="148"/>
      <c r="M37" s="148"/>
      <c r="N37" s="148"/>
      <c r="O37" s="148"/>
      <c r="P37" s="148"/>
      <c r="Q37" s="148"/>
      <c r="R37" s="148"/>
      <c r="S37" s="148"/>
      <c r="T37" s="148"/>
      <c r="U37" s="148"/>
      <c r="V37" s="148"/>
      <c r="W37" s="148"/>
      <c r="X37" s="148"/>
      <c r="Y37" s="148"/>
      <c r="Z37" s="148"/>
      <c r="AA37" s="148"/>
      <c r="AB37" s="148"/>
      <c r="AC37" s="148"/>
      <c r="AD37" s="148"/>
      <c r="AE37" s="148"/>
      <c r="AF37" s="148"/>
      <c r="AG37" s="148"/>
      <c r="AH37" s="148"/>
      <c r="AI37" s="148"/>
      <c r="AJ37" s="148"/>
      <c r="AK37" s="148"/>
      <c r="AL37" s="148"/>
      <c r="AM37" s="148"/>
      <c r="AN37" s="148"/>
    </row>
    <row r="38" spans="2:40" ht="15.6" x14ac:dyDescent="0.4">
      <c r="B38" s="308"/>
      <c r="C38" s="24"/>
      <c r="D38" s="203"/>
      <c r="E38" s="427"/>
      <c r="F38" s="427"/>
      <c r="G38" s="19"/>
      <c r="H38" s="15"/>
      <c r="I38" s="16"/>
      <c r="J38" s="11"/>
      <c r="K38" s="11"/>
      <c r="L38" s="11"/>
      <c r="M38" s="11"/>
      <c r="N38" s="11"/>
      <c r="O38" s="11"/>
      <c r="P38" s="11"/>
      <c r="Q38" s="11"/>
      <c r="R38" s="11"/>
      <c r="S38" s="11"/>
      <c r="T38" s="11"/>
      <c r="U38" s="11"/>
      <c r="V38" s="11"/>
      <c r="W38" s="11"/>
      <c r="X38" s="11"/>
      <c r="Y38" s="11"/>
      <c r="Z38" s="11"/>
      <c r="AA38" s="11"/>
      <c r="AB38" s="11"/>
      <c r="AC38" s="11"/>
      <c r="AD38" s="11"/>
      <c r="AE38" s="11"/>
      <c r="AF38" s="11"/>
      <c r="AG38" s="11"/>
      <c r="AH38" s="11"/>
      <c r="AI38" s="11"/>
      <c r="AJ38" s="11"/>
      <c r="AK38" s="11"/>
      <c r="AL38" s="11"/>
      <c r="AM38" s="11"/>
      <c r="AN38" s="11"/>
    </row>
    <row r="39" spans="2:40" ht="14.4" x14ac:dyDescent="0.3">
      <c r="B39" s="308">
        <v>92100</v>
      </c>
      <c r="C39" s="305" t="s">
        <v>153</v>
      </c>
      <c r="D39" s="203"/>
      <c r="E39" s="13">
        <f>ROUND(Payroll!L29,-1)</f>
        <v>0</v>
      </c>
      <c r="F39" s="13">
        <v>0</v>
      </c>
      <c r="G39" s="14">
        <f>SUM(E39:F39)</f>
        <v>0</v>
      </c>
      <c r="H39" s="39" t="s">
        <v>288</v>
      </c>
      <c r="I39" s="16"/>
      <c r="J39" s="11"/>
      <c r="K39" s="11"/>
      <c r="L39" s="11"/>
      <c r="M39" s="11"/>
      <c r="N39" s="11"/>
      <c r="O39" s="11"/>
      <c r="P39" s="11"/>
      <c r="Q39" s="11"/>
      <c r="R39" s="11"/>
      <c r="S39" s="11"/>
      <c r="T39" s="11"/>
      <c r="U39" s="11"/>
      <c r="V39" s="11"/>
      <c r="W39" s="11"/>
      <c r="X39" s="11"/>
      <c r="Y39" s="11"/>
      <c r="Z39" s="11"/>
      <c r="AA39" s="11"/>
      <c r="AB39" s="11"/>
      <c r="AC39" s="11"/>
      <c r="AD39" s="11"/>
      <c r="AE39" s="11"/>
      <c r="AF39" s="11"/>
      <c r="AG39" s="11"/>
      <c r="AH39" s="11"/>
      <c r="AI39" s="11"/>
      <c r="AJ39" s="11"/>
      <c r="AK39" s="11"/>
      <c r="AL39" s="11"/>
      <c r="AM39" s="11"/>
      <c r="AN39" s="11"/>
    </row>
    <row r="40" spans="2:40" x14ac:dyDescent="0.25">
      <c r="B40" s="308">
        <v>92200</v>
      </c>
      <c r="C40" s="305" t="s">
        <v>54</v>
      </c>
      <c r="D40" s="203"/>
      <c r="E40" s="412">
        <v>0</v>
      </c>
      <c r="F40" s="13">
        <v>0</v>
      </c>
      <c r="G40" s="14">
        <f>SUM(E40:F40)</f>
        <v>0</v>
      </c>
      <c r="H40" s="15"/>
      <c r="I40" s="16"/>
      <c r="J40" s="11"/>
      <c r="K40" s="11"/>
      <c r="L40" s="11"/>
      <c r="M40" s="11"/>
      <c r="N40" s="11"/>
      <c r="O40" s="11"/>
      <c r="P40" s="11"/>
      <c r="Q40" s="11"/>
      <c r="R40" s="11"/>
      <c r="S40" s="11"/>
      <c r="T40" s="11"/>
      <c r="U40" s="11"/>
      <c r="V40" s="11"/>
      <c r="W40" s="11"/>
      <c r="X40" s="11"/>
      <c r="Y40" s="11"/>
      <c r="Z40" s="11"/>
      <c r="AA40" s="11"/>
      <c r="AB40" s="11"/>
      <c r="AC40" s="11"/>
      <c r="AD40" s="11"/>
      <c r="AE40" s="11"/>
      <c r="AF40" s="11"/>
      <c r="AG40" s="11"/>
      <c r="AH40" s="11"/>
      <c r="AI40" s="11"/>
      <c r="AJ40" s="11"/>
      <c r="AK40" s="11"/>
      <c r="AL40" s="11"/>
      <c r="AM40" s="11"/>
      <c r="AN40" s="11"/>
    </row>
    <row r="41" spans="2:40" ht="14.4" x14ac:dyDescent="0.3">
      <c r="B41" s="308">
        <v>92300</v>
      </c>
      <c r="C41" s="305" t="s">
        <v>154</v>
      </c>
      <c r="D41" s="203"/>
      <c r="E41" s="13">
        <f>'Emp. Benefits'!I27</f>
        <v>0</v>
      </c>
      <c r="F41" s="13">
        <v>0</v>
      </c>
      <c r="G41" s="14">
        <f>SUM(E41:F41)</f>
        <v>0</v>
      </c>
      <c r="H41" s="39" t="s">
        <v>288</v>
      </c>
      <c r="I41" s="16"/>
      <c r="J41" s="11"/>
      <c r="K41" s="11"/>
      <c r="L41" s="11"/>
      <c r="M41" s="11"/>
      <c r="N41" s="11"/>
      <c r="O41" s="11"/>
      <c r="P41" s="11"/>
      <c r="Q41" s="11"/>
      <c r="R41" s="11"/>
      <c r="S41" s="11"/>
      <c r="T41" s="11"/>
      <c r="U41" s="11"/>
      <c r="V41" s="11"/>
      <c r="W41" s="11"/>
      <c r="X41" s="11"/>
      <c r="Y41" s="11"/>
      <c r="Z41" s="11"/>
      <c r="AA41" s="11"/>
      <c r="AB41" s="11"/>
      <c r="AC41" s="11"/>
      <c r="AD41" s="11"/>
      <c r="AE41" s="11"/>
      <c r="AF41" s="11"/>
      <c r="AG41" s="11"/>
      <c r="AH41" s="11"/>
      <c r="AI41" s="11"/>
      <c r="AJ41" s="11"/>
      <c r="AK41" s="11"/>
      <c r="AL41" s="11"/>
      <c r="AM41" s="11"/>
      <c r="AN41" s="11"/>
    </row>
    <row r="42" spans="2:40" x14ac:dyDescent="0.25">
      <c r="B42" s="308">
        <v>92400</v>
      </c>
      <c r="C42" s="305" t="s">
        <v>55</v>
      </c>
      <c r="D42" s="203"/>
      <c r="E42" s="411">
        <v>0</v>
      </c>
      <c r="F42" s="14">
        <v>0</v>
      </c>
      <c r="G42" s="14">
        <f>SUM(E42:F42)</f>
        <v>0</v>
      </c>
      <c r="H42" s="15"/>
      <c r="I42" s="16"/>
      <c r="J42" s="11"/>
      <c r="K42" s="11"/>
      <c r="L42" s="11"/>
      <c r="M42" s="11"/>
      <c r="N42" s="11"/>
      <c r="O42" s="11"/>
      <c r="P42" s="11"/>
      <c r="Q42" s="11"/>
      <c r="R42" s="11"/>
      <c r="S42" s="11"/>
      <c r="T42" s="11"/>
      <c r="U42" s="11"/>
      <c r="V42" s="11"/>
      <c r="W42" s="11"/>
      <c r="X42" s="11"/>
      <c r="Y42" s="11"/>
      <c r="Z42" s="11"/>
      <c r="AA42" s="11"/>
      <c r="AB42" s="11"/>
      <c r="AC42" s="11"/>
      <c r="AD42" s="11"/>
      <c r="AE42" s="11"/>
      <c r="AF42" s="11"/>
      <c r="AG42" s="11"/>
      <c r="AH42" s="11"/>
      <c r="AI42" s="11"/>
      <c r="AJ42" s="11"/>
      <c r="AK42" s="11"/>
      <c r="AL42" s="11"/>
      <c r="AM42" s="11"/>
      <c r="AN42" s="11"/>
    </row>
    <row r="43" spans="2:40" s="202" customFormat="1" x14ac:dyDescent="0.25">
      <c r="B43" s="309"/>
      <c r="C43" s="24" t="s">
        <v>155</v>
      </c>
      <c r="D43" s="204"/>
      <c r="E43" s="135">
        <f>SUM(E39:E42)</f>
        <v>0</v>
      </c>
      <c r="F43" s="135">
        <f>SUM(F39:F42)</f>
        <v>0</v>
      </c>
      <c r="G43" s="135">
        <f>SUM(G39:G42)</f>
        <v>0</v>
      </c>
      <c r="H43" s="147"/>
      <c r="I43" s="301"/>
      <c r="J43" s="148"/>
      <c r="K43" s="148"/>
      <c r="L43" s="148"/>
      <c r="M43" s="148"/>
      <c r="N43" s="148"/>
      <c r="O43" s="148"/>
      <c r="P43" s="148"/>
      <c r="Q43" s="148"/>
      <c r="R43" s="148"/>
      <c r="S43" s="148"/>
      <c r="T43" s="148"/>
      <c r="U43" s="148"/>
      <c r="V43" s="148"/>
      <c r="W43" s="148"/>
      <c r="X43" s="148"/>
      <c r="Y43" s="148"/>
      <c r="Z43" s="148"/>
      <c r="AA43" s="148"/>
      <c r="AB43" s="148"/>
      <c r="AC43" s="148"/>
      <c r="AD43" s="148"/>
      <c r="AE43" s="148"/>
      <c r="AF43" s="148"/>
      <c r="AG43" s="148"/>
      <c r="AH43" s="148"/>
      <c r="AI43" s="148"/>
      <c r="AJ43" s="148"/>
      <c r="AK43" s="148"/>
      <c r="AL43" s="148"/>
      <c r="AM43" s="148"/>
      <c r="AN43" s="148"/>
    </row>
    <row r="44" spans="2:40" x14ac:dyDescent="0.25">
      <c r="B44" s="308"/>
      <c r="C44" s="211"/>
      <c r="D44" s="203"/>
      <c r="E44" s="14"/>
      <c r="F44" s="14"/>
      <c r="G44" s="14"/>
      <c r="H44" s="15"/>
      <c r="I44" s="16"/>
      <c r="J44" s="11"/>
      <c r="K44" s="11"/>
      <c r="L44" s="11"/>
      <c r="M44" s="11"/>
      <c r="N44" s="11"/>
      <c r="O44" s="11"/>
      <c r="P44" s="11"/>
      <c r="Q44" s="11"/>
      <c r="R44" s="11"/>
      <c r="S44" s="11"/>
      <c r="T44" s="11"/>
      <c r="U44" s="11"/>
      <c r="V44" s="11"/>
      <c r="W44" s="11"/>
      <c r="X44" s="11"/>
      <c r="Y44" s="11"/>
      <c r="Z44" s="11"/>
      <c r="AA44" s="11"/>
      <c r="AB44" s="11"/>
      <c r="AC44" s="11"/>
      <c r="AD44" s="11"/>
      <c r="AE44" s="11"/>
      <c r="AF44" s="11"/>
      <c r="AG44" s="11"/>
      <c r="AH44" s="11"/>
      <c r="AI44" s="11"/>
      <c r="AJ44" s="11"/>
      <c r="AK44" s="11"/>
      <c r="AL44" s="11"/>
      <c r="AM44" s="11"/>
      <c r="AN44" s="11"/>
    </row>
    <row r="45" spans="2:40" ht="14.4" x14ac:dyDescent="0.3">
      <c r="B45" s="308">
        <v>93100</v>
      </c>
      <c r="C45" s="305" t="s">
        <v>58</v>
      </c>
      <c r="D45" s="203"/>
      <c r="E45" s="14">
        <f t="shared" ref="E45:E50" si="3">ROUND(F286,-1)</f>
        <v>0</v>
      </c>
      <c r="F45" s="14">
        <v>0</v>
      </c>
      <c r="G45" s="14">
        <f t="shared" ref="G45:G50" si="4">SUM(E45:F45)</f>
        <v>0</v>
      </c>
      <c r="H45" s="39" t="s">
        <v>288</v>
      </c>
      <c r="I45" s="16"/>
      <c r="J45" s="11"/>
      <c r="K45" s="11"/>
      <c r="L45" s="11"/>
      <c r="M45" s="11"/>
      <c r="N45" s="11"/>
      <c r="O45" s="11"/>
      <c r="P45" s="11"/>
      <c r="Q45" s="11"/>
      <c r="R45" s="11"/>
      <c r="S45" s="11"/>
      <c r="T45" s="11"/>
      <c r="U45" s="11"/>
      <c r="V45" s="11"/>
      <c r="W45" s="11"/>
      <c r="X45" s="11"/>
      <c r="Y45" s="11"/>
      <c r="Z45" s="11"/>
      <c r="AA45" s="11"/>
      <c r="AB45" s="11"/>
      <c r="AC45" s="11"/>
      <c r="AD45" s="11"/>
      <c r="AE45" s="11"/>
      <c r="AF45" s="11"/>
      <c r="AG45" s="11"/>
      <c r="AH45" s="11"/>
      <c r="AI45" s="11"/>
      <c r="AJ45" s="11"/>
      <c r="AK45" s="11"/>
      <c r="AL45" s="11"/>
      <c r="AM45" s="11"/>
      <c r="AN45" s="11"/>
    </row>
    <row r="46" spans="2:40" ht="14.4" x14ac:dyDescent="0.3">
      <c r="B46" s="308">
        <v>93200</v>
      </c>
      <c r="C46" s="305" t="s">
        <v>59</v>
      </c>
      <c r="D46" s="203"/>
      <c r="E46" s="14">
        <f t="shared" si="3"/>
        <v>0</v>
      </c>
      <c r="F46" s="14">
        <v>0</v>
      </c>
      <c r="G46" s="14">
        <f t="shared" si="4"/>
        <v>0</v>
      </c>
      <c r="H46" s="39" t="s">
        <v>288</v>
      </c>
      <c r="I46" s="16"/>
      <c r="J46" s="11"/>
      <c r="K46" s="11"/>
      <c r="L46" s="11"/>
      <c r="M46" s="11"/>
      <c r="N46" s="11"/>
      <c r="O46" s="11"/>
      <c r="P46" s="11"/>
      <c r="Q46" s="11"/>
      <c r="R46" s="11"/>
      <c r="S46" s="11"/>
      <c r="T46" s="11"/>
      <c r="U46" s="11"/>
      <c r="V46" s="11"/>
      <c r="W46" s="11"/>
      <c r="X46" s="11"/>
      <c r="Y46" s="11"/>
      <c r="Z46" s="11"/>
      <c r="AA46" s="11"/>
      <c r="AB46" s="11"/>
      <c r="AC46" s="11"/>
      <c r="AD46" s="11"/>
      <c r="AE46" s="11"/>
      <c r="AF46" s="11"/>
      <c r="AG46" s="11"/>
      <c r="AH46" s="11"/>
      <c r="AI46" s="11"/>
      <c r="AJ46" s="11"/>
      <c r="AK46" s="11"/>
      <c r="AL46" s="11"/>
      <c r="AM46" s="11"/>
      <c r="AN46" s="11"/>
    </row>
    <row r="47" spans="2:40" ht="14.4" x14ac:dyDescent="0.3">
      <c r="B47" s="308">
        <v>93300</v>
      </c>
      <c r="C47" s="305" t="s">
        <v>60</v>
      </c>
      <c r="D47" s="203"/>
      <c r="E47" s="14">
        <f t="shared" si="3"/>
        <v>0</v>
      </c>
      <c r="F47" s="14">
        <v>0</v>
      </c>
      <c r="G47" s="14">
        <f t="shared" si="4"/>
        <v>0</v>
      </c>
      <c r="H47" s="39" t="s">
        <v>288</v>
      </c>
      <c r="I47" s="16"/>
      <c r="J47" s="11"/>
      <c r="K47" s="11"/>
      <c r="L47" s="11"/>
      <c r="M47" s="11"/>
      <c r="N47" s="11"/>
      <c r="O47" s="11"/>
      <c r="P47" s="11"/>
      <c r="Q47" s="11"/>
      <c r="R47" s="11"/>
      <c r="S47" s="11"/>
      <c r="T47" s="11"/>
      <c r="U47" s="11"/>
      <c r="V47" s="11"/>
      <c r="W47" s="11"/>
      <c r="X47" s="11"/>
      <c r="Y47" s="11"/>
      <c r="Z47" s="11"/>
      <c r="AA47" s="11"/>
      <c r="AB47" s="11"/>
      <c r="AC47" s="11"/>
      <c r="AD47" s="11"/>
      <c r="AE47" s="11"/>
      <c r="AF47" s="11"/>
      <c r="AG47" s="11"/>
      <c r="AH47" s="11"/>
      <c r="AI47" s="11"/>
      <c r="AJ47" s="11"/>
      <c r="AK47" s="11"/>
      <c r="AL47" s="11"/>
      <c r="AM47" s="11"/>
      <c r="AN47" s="11"/>
    </row>
    <row r="48" spans="2:40" ht="14.4" x14ac:dyDescent="0.3">
      <c r="B48" s="308">
        <v>93400</v>
      </c>
      <c r="C48" s="305" t="s">
        <v>61</v>
      </c>
      <c r="D48" s="203"/>
      <c r="E48" s="14">
        <f t="shared" si="3"/>
        <v>0</v>
      </c>
      <c r="F48" s="14">
        <v>0</v>
      </c>
      <c r="G48" s="14">
        <f t="shared" si="4"/>
        <v>0</v>
      </c>
      <c r="H48" s="39" t="s">
        <v>288</v>
      </c>
      <c r="I48" s="16"/>
      <c r="J48" s="11"/>
      <c r="K48" s="11"/>
      <c r="L48" s="11"/>
      <c r="M48" s="11"/>
      <c r="N48" s="11"/>
      <c r="O48" s="11"/>
      <c r="P48" s="11"/>
      <c r="Q48" s="11"/>
      <c r="R48" s="11"/>
      <c r="S48" s="11"/>
      <c r="T48" s="11"/>
      <c r="U48" s="11"/>
      <c r="V48" s="11"/>
      <c r="W48" s="11"/>
      <c r="X48" s="11"/>
      <c r="Y48" s="11"/>
      <c r="Z48" s="11"/>
      <c r="AA48" s="11"/>
      <c r="AB48" s="11"/>
      <c r="AC48" s="11"/>
      <c r="AD48" s="11"/>
      <c r="AE48" s="11"/>
      <c r="AF48" s="11"/>
      <c r="AG48" s="11"/>
      <c r="AH48" s="11"/>
      <c r="AI48" s="11"/>
      <c r="AJ48" s="11"/>
      <c r="AK48" s="11"/>
      <c r="AL48" s="11"/>
      <c r="AM48" s="11"/>
      <c r="AN48" s="11"/>
    </row>
    <row r="49" spans="2:40" ht="14.4" x14ac:dyDescent="0.3">
      <c r="B49" s="308">
        <v>93600</v>
      </c>
      <c r="C49" s="305" t="s">
        <v>62</v>
      </c>
      <c r="D49" s="203"/>
      <c r="E49" s="14">
        <f t="shared" si="3"/>
        <v>0</v>
      </c>
      <c r="F49" s="14">
        <v>0</v>
      </c>
      <c r="G49" s="14">
        <f t="shared" si="4"/>
        <v>0</v>
      </c>
      <c r="H49" s="39" t="s">
        <v>288</v>
      </c>
      <c r="I49" s="16"/>
      <c r="J49" s="11"/>
      <c r="K49" s="11"/>
      <c r="L49" s="11"/>
      <c r="M49" s="11"/>
      <c r="N49" s="11"/>
      <c r="O49" s="11"/>
      <c r="P49" s="11"/>
      <c r="Q49" s="11"/>
      <c r="R49" s="11"/>
      <c r="S49" s="11"/>
      <c r="T49" s="11"/>
      <c r="U49" s="11"/>
      <c r="V49" s="11"/>
      <c r="W49" s="11"/>
      <c r="X49" s="11"/>
      <c r="Y49" s="11"/>
      <c r="Z49" s="11"/>
      <c r="AA49" s="11"/>
      <c r="AB49" s="11"/>
      <c r="AC49" s="11"/>
      <c r="AD49" s="11"/>
      <c r="AE49" s="11"/>
      <c r="AF49" s="11"/>
      <c r="AG49" s="11"/>
      <c r="AH49" s="11"/>
      <c r="AI49" s="11"/>
      <c r="AJ49" s="11"/>
      <c r="AK49" s="11"/>
      <c r="AL49" s="11"/>
      <c r="AM49" s="11"/>
      <c r="AN49" s="11"/>
    </row>
    <row r="50" spans="2:40" ht="14.4" x14ac:dyDescent="0.3">
      <c r="B50" s="308">
        <v>93800</v>
      </c>
      <c r="C50" s="305" t="s">
        <v>530</v>
      </c>
      <c r="D50" s="203"/>
      <c r="E50" s="134">
        <f t="shared" si="3"/>
        <v>0</v>
      </c>
      <c r="F50" s="134">
        <v>0</v>
      </c>
      <c r="G50" s="134">
        <f t="shared" si="4"/>
        <v>0</v>
      </c>
      <c r="H50" s="39" t="s">
        <v>288</v>
      </c>
      <c r="I50" s="16"/>
      <c r="J50" s="11"/>
      <c r="K50" s="11"/>
      <c r="L50" s="11"/>
      <c r="M50" s="11"/>
      <c r="N50" s="11"/>
      <c r="O50" s="11"/>
      <c r="P50" s="11"/>
      <c r="Q50" s="11"/>
      <c r="R50" s="11"/>
      <c r="S50" s="11"/>
      <c r="T50" s="11"/>
      <c r="U50" s="11"/>
      <c r="V50" s="11"/>
      <c r="W50" s="11"/>
      <c r="X50" s="11"/>
      <c r="Y50" s="11"/>
      <c r="Z50" s="11"/>
      <c r="AA50" s="11"/>
      <c r="AB50" s="11"/>
      <c r="AC50" s="11"/>
      <c r="AD50" s="11"/>
      <c r="AE50" s="11"/>
      <c r="AF50" s="11"/>
      <c r="AG50" s="11"/>
      <c r="AH50" s="11"/>
      <c r="AI50" s="11"/>
      <c r="AJ50" s="11"/>
      <c r="AK50" s="11"/>
      <c r="AL50" s="11"/>
      <c r="AM50" s="11"/>
      <c r="AN50" s="11"/>
    </row>
    <row r="51" spans="2:40" s="202" customFormat="1" x14ac:dyDescent="0.25">
      <c r="B51" s="309"/>
      <c r="C51" s="24" t="s">
        <v>156</v>
      </c>
      <c r="D51" s="204"/>
      <c r="E51" s="303">
        <f>SUM(E45:E50)</f>
        <v>0</v>
      </c>
      <c r="F51" s="153">
        <f>SUM(F45:F50)</f>
        <v>0</v>
      </c>
      <c r="G51" s="153">
        <f>SUM(E51:F51)</f>
        <v>0</v>
      </c>
      <c r="H51" s="147"/>
      <c r="I51" s="301"/>
      <c r="J51" s="148"/>
      <c r="K51" s="148"/>
      <c r="L51" s="148"/>
      <c r="M51" s="148"/>
      <c r="N51" s="148"/>
      <c r="O51" s="148"/>
      <c r="P51" s="148"/>
      <c r="Q51" s="148"/>
      <c r="R51" s="148"/>
      <c r="S51" s="148"/>
      <c r="T51" s="148"/>
      <c r="U51" s="148"/>
      <c r="V51" s="148"/>
      <c r="W51" s="148"/>
      <c r="X51" s="148"/>
      <c r="Y51" s="148"/>
      <c r="Z51" s="148"/>
      <c r="AA51" s="148"/>
      <c r="AB51" s="148"/>
      <c r="AC51" s="148"/>
      <c r="AD51" s="148"/>
      <c r="AE51" s="148"/>
      <c r="AF51" s="148"/>
      <c r="AG51" s="148"/>
      <c r="AH51" s="148"/>
      <c r="AI51" s="148"/>
      <c r="AJ51" s="148"/>
      <c r="AK51" s="148"/>
      <c r="AL51" s="148"/>
      <c r="AM51" s="148"/>
      <c r="AN51" s="148"/>
    </row>
    <row r="52" spans="2:40" x14ac:dyDescent="0.25">
      <c r="B52" s="308"/>
      <c r="C52" s="211"/>
      <c r="D52" s="203"/>
      <c r="E52" s="13"/>
      <c r="F52" s="14"/>
      <c r="G52" s="14"/>
      <c r="H52" s="15"/>
      <c r="I52" s="16"/>
      <c r="J52" s="11"/>
      <c r="K52" s="11"/>
      <c r="L52" s="11"/>
      <c r="M52" s="11"/>
      <c r="N52" s="11"/>
      <c r="O52" s="11"/>
      <c r="P52" s="11"/>
      <c r="Q52" s="11"/>
      <c r="R52" s="11"/>
      <c r="S52" s="11"/>
      <c r="T52" s="11"/>
      <c r="U52" s="11"/>
      <c r="V52" s="11"/>
      <c r="W52" s="11"/>
      <c r="X52" s="11"/>
      <c r="Y52" s="11"/>
      <c r="Z52" s="11"/>
      <c r="AA52" s="11"/>
      <c r="AB52" s="11"/>
      <c r="AC52" s="11"/>
      <c r="AD52" s="11"/>
      <c r="AE52" s="11"/>
      <c r="AF52" s="11"/>
      <c r="AG52" s="11"/>
      <c r="AH52" s="11"/>
      <c r="AI52" s="11"/>
      <c r="AJ52" s="11"/>
      <c r="AK52" s="11"/>
      <c r="AL52" s="11"/>
      <c r="AM52" s="11"/>
      <c r="AN52" s="11"/>
    </row>
    <row r="53" spans="2:40" ht="14.4" x14ac:dyDescent="0.3">
      <c r="B53" s="308">
        <v>94100</v>
      </c>
      <c r="C53" s="305" t="s">
        <v>157</v>
      </c>
      <c r="D53" s="203"/>
      <c r="E53" s="13">
        <f>Payroll!L50</f>
        <v>0</v>
      </c>
      <c r="F53" s="14">
        <v>0</v>
      </c>
      <c r="G53" s="14">
        <f t="shared" ref="G53" si="5">SUM(E53:F53)</f>
        <v>0</v>
      </c>
      <c r="H53" s="39" t="s">
        <v>288</v>
      </c>
      <c r="I53" s="16"/>
      <c r="J53" s="11"/>
      <c r="K53" s="11"/>
      <c r="L53" s="11"/>
      <c r="M53" s="11"/>
      <c r="N53" s="11"/>
      <c r="O53" s="11"/>
      <c r="P53" s="11"/>
      <c r="Q53" s="11"/>
      <c r="R53" s="11"/>
      <c r="S53" s="11"/>
      <c r="T53" s="11"/>
      <c r="U53" s="11"/>
      <c r="V53" s="11"/>
      <c r="W53" s="11"/>
      <c r="X53" s="11"/>
      <c r="Y53" s="11"/>
      <c r="Z53" s="11"/>
      <c r="AA53" s="11"/>
      <c r="AB53" s="11"/>
      <c r="AC53" s="11"/>
      <c r="AD53" s="11"/>
      <c r="AE53" s="11"/>
      <c r="AF53" s="11"/>
      <c r="AG53" s="11"/>
      <c r="AH53" s="11"/>
      <c r="AI53" s="11"/>
      <c r="AJ53" s="11"/>
      <c r="AK53" s="11"/>
      <c r="AL53" s="11"/>
      <c r="AM53" s="11"/>
      <c r="AN53" s="11"/>
    </row>
    <row r="54" spans="2:40" x14ac:dyDescent="0.25">
      <c r="B54" s="308">
        <v>94200</v>
      </c>
      <c r="C54" s="305" t="s">
        <v>68</v>
      </c>
      <c r="D54" s="203"/>
      <c r="E54" s="412">
        <v>0</v>
      </c>
      <c r="F54" s="14">
        <v>0</v>
      </c>
      <c r="G54" s="14">
        <f t="shared" ref="G54:G68" si="6">SUM(E54:F54)</f>
        <v>0</v>
      </c>
      <c r="H54" s="15"/>
      <c r="I54" s="16"/>
      <c r="J54" s="11"/>
      <c r="K54" s="11"/>
      <c r="L54" s="11"/>
      <c r="M54" s="11"/>
      <c r="N54" s="11"/>
      <c r="O54" s="11"/>
      <c r="P54" s="11"/>
      <c r="Q54" s="11"/>
      <c r="R54" s="11"/>
      <c r="S54" s="11"/>
      <c r="T54" s="11"/>
      <c r="U54" s="11"/>
      <c r="V54" s="11"/>
      <c r="W54" s="11"/>
      <c r="X54" s="11"/>
      <c r="Y54" s="11"/>
      <c r="Z54" s="11"/>
      <c r="AA54" s="11"/>
      <c r="AB54" s="11"/>
      <c r="AC54" s="11"/>
      <c r="AD54" s="11"/>
      <c r="AE54" s="11"/>
      <c r="AF54" s="11"/>
      <c r="AG54" s="11"/>
      <c r="AH54" s="11"/>
      <c r="AI54" s="11"/>
      <c r="AJ54" s="11"/>
      <c r="AK54" s="11"/>
      <c r="AL54" s="11"/>
      <c r="AM54" s="11"/>
      <c r="AN54" s="11"/>
    </row>
    <row r="55" spans="2:40" x14ac:dyDescent="0.25">
      <c r="B55" s="308">
        <v>94300</v>
      </c>
      <c r="C55" s="305" t="s">
        <v>687</v>
      </c>
      <c r="D55" s="203"/>
      <c r="E55" s="167"/>
      <c r="F55" s="167"/>
      <c r="G55" s="167"/>
      <c r="H55" s="15"/>
      <c r="I55" s="16"/>
      <c r="J55" s="11"/>
      <c r="K55" s="11"/>
      <c r="L55" s="11"/>
      <c r="M55" s="11"/>
      <c r="N55" s="11"/>
      <c r="O55" s="11"/>
      <c r="P55" s="11"/>
      <c r="Q55" s="11"/>
      <c r="R55" s="11"/>
      <c r="S55" s="11"/>
      <c r="T55" s="11"/>
      <c r="U55" s="11"/>
      <c r="V55" s="11"/>
      <c r="W55" s="11"/>
      <c r="X55" s="11"/>
      <c r="Y55" s="11"/>
      <c r="Z55" s="11"/>
      <c r="AA55" s="11"/>
      <c r="AB55" s="11"/>
      <c r="AC55" s="11"/>
      <c r="AD55" s="11"/>
      <c r="AE55" s="11"/>
      <c r="AF55" s="11"/>
      <c r="AG55" s="11"/>
      <c r="AH55" s="11"/>
      <c r="AI55" s="11"/>
      <c r="AJ55" s="11"/>
      <c r="AK55" s="11"/>
      <c r="AL55" s="11"/>
      <c r="AM55" s="11"/>
      <c r="AN55" s="11"/>
    </row>
    <row r="56" spans="2:40" x14ac:dyDescent="0.25">
      <c r="B56" s="391" t="s">
        <v>70</v>
      </c>
      <c r="C56" s="306" t="s">
        <v>229</v>
      </c>
      <c r="D56" s="203"/>
      <c r="E56" s="411">
        <v>0</v>
      </c>
      <c r="F56" s="14"/>
      <c r="G56" s="14">
        <f t="shared" si="6"/>
        <v>0</v>
      </c>
      <c r="H56" s="15"/>
      <c r="I56" s="16"/>
      <c r="J56" s="11"/>
      <c r="K56" s="11"/>
      <c r="L56" s="11"/>
      <c r="M56" s="11"/>
      <c r="N56" s="11"/>
      <c r="O56" s="11"/>
      <c r="P56" s="11"/>
      <c r="Q56" s="11"/>
      <c r="R56" s="11"/>
      <c r="S56" s="11"/>
      <c r="T56" s="11"/>
      <c r="U56" s="11"/>
      <c r="V56" s="11"/>
      <c r="W56" s="11"/>
      <c r="X56" s="11"/>
      <c r="Y56" s="11"/>
      <c r="Z56" s="11"/>
      <c r="AA56" s="11"/>
      <c r="AB56" s="11"/>
      <c r="AC56" s="11"/>
      <c r="AD56" s="11"/>
      <c r="AE56" s="11"/>
      <c r="AF56" s="11"/>
      <c r="AG56" s="11"/>
      <c r="AH56" s="11"/>
      <c r="AI56" s="11"/>
      <c r="AJ56" s="11"/>
      <c r="AK56" s="11"/>
      <c r="AL56" s="11"/>
      <c r="AM56" s="11"/>
      <c r="AN56" s="11"/>
    </row>
    <row r="57" spans="2:40" x14ac:dyDescent="0.25">
      <c r="B57" s="391" t="s">
        <v>72</v>
      </c>
      <c r="C57" s="306" t="s">
        <v>230</v>
      </c>
      <c r="D57" s="203"/>
      <c r="E57" s="411">
        <v>0</v>
      </c>
      <c r="F57" s="14">
        <v>0</v>
      </c>
      <c r="G57" s="14">
        <f t="shared" si="6"/>
        <v>0</v>
      </c>
      <c r="H57" s="15"/>
      <c r="I57" s="16"/>
      <c r="J57" s="11"/>
      <c r="K57" s="11"/>
      <c r="L57" s="11"/>
      <c r="M57" s="11"/>
      <c r="N57" s="11"/>
      <c r="O57" s="11"/>
      <c r="P57" s="11"/>
      <c r="Q57" s="11"/>
      <c r="R57" s="11"/>
      <c r="S57" s="11"/>
      <c r="T57" s="11"/>
      <c r="U57" s="11"/>
      <c r="V57" s="11"/>
      <c r="W57" s="11"/>
      <c r="X57" s="11"/>
      <c r="Y57" s="11"/>
      <c r="Z57" s="11"/>
      <c r="AA57" s="11"/>
      <c r="AB57" s="11"/>
      <c r="AC57" s="11"/>
      <c r="AD57" s="11"/>
      <c r="AE57" s="11"/>
      <c r="AF57" s="11"/>
      <c r="AG57" s="11"/>
      <c r="AH57" s="11"/>
      <c r="AI57" s="11"/>
      <c r="AJ57" s="11"/>
      <c r="AK57" s="11"/>
      <c r="AL57" s="11"/>
      <c r="AM57" s="11"/>
      <c r="AN57" s="11"/>
    </row>
    <row r="58" spans="2:40" x14ac:dyDescent="0.25">
      <c r="B58" s="391" t="s">
        <v>74</v>
      </c>
      <c r="C58" s="306" t="s">
        <v>231</v>
      </c>
      <c r="D58" s="203"/>
      <c r="E58" s="411">
        <v>0</v>
      </c>
      <c r="F58" s="14">
        <v>0</v>
      </c>
      <c r="G58" s="14">
        <f t="shared" si="6"/>
        <v>0</v>
      </c>
      <c r="H58" s="15"/>
      <c r="I58" s="16"/>
      <c r="J58" s="11"/>
      <c r="K58" s="11"/>
      <c r="L58" s="11"/>
      <c r="M58" s="11"/>
      <c r="N58" s="11"/>
      <c r="O58" s="11"/>
      <c r="P58" s="11"/>
      <c r="Q58" s="11"/>
      <c r="R58" s="11"/>
      <c r="S58" s="11"/>
      <c r="T58" s="11"/>
      <c r="U58" s="11"/>
      <c r="V58" s="11"/>
      <c r="W58" s="11"/>
      <c r="X58" s="11"/>
      <c r="Y58" s="11"/>
      <c r="Z58" s="11"/>
      <c r="AA58" s="11"/>
      <c r="AB58" s="11"/>
      <c r="AC58" s="11"/>
      <c r="AD58" s="11"/>
      <c r="AE58" s="11"/>
      <c r="AF58" s="11"/>
      <c r="AG58" s="11"/>
      <c r="AH58" s="11"/>
      <c r="AI58" s="11"/>
      <c r="AJ58" s="11"/>
      <c r="AK58" s="11"/>
      <c r="AL58" s="11"/>
      <c r="AM58" s="11"/>
      <c r="AN58" s="11"/>
    </row>
    <row r="59" spans="2:40" x14ac:dyDescent="0.25">
      <c r="B59" s="391" t="s">
        <v>76</v>
      </c>
      <c r="C59" s="306" t="s">
        <v>232</v>
      </c>
      <c r="D59" s="203"/>
      <c r="E59" s="411">
        <v>0</v>
      </c>
      <c r="F59" s="14">
        <v>0</v>
      </c>
      <c r="G59" s="14">
        <f t="shared" si="6"/>
        <v>0</v>
      </c>
      <c r="H59" s="15"/>
      <c r="I59" s="16"/>
      <c r="J59" s="11"/>
      <c r="K59" s="11"/>
      <c r="L59" s="11"/>
      <c r="M59" s="11"/>
      <c r="N59" s="11"/>
      <c r="O59" s="11"/>
      <c r="P59" s="11"/>
      <c r="Q59" s="11"/>
      <c r="R59" s="11"/>
      <c r="S59" s="11"/>
      <c r="T59" s="11"/>
      <c r="U59" s="11"/>
      <c r="V59" s="11"/>
      <c r="W59" s="11"/>
      <c r="X59" s="11"/>
      <c r="Y59" s="11"/>
      <c r="Z59" s="11"/>
      <c r="AA59" s="11"/>
      <c r="AB59" s="11"/>
      <c r="AC59" s="11"/>
      <c r="AD59" s="11"/>
      <c r="AE59" s="11"/>
      <c r="AF59" s="11"/>
      <c r="AG59" s="11"/>
      <c r="AH59" s="11"/>
      <c r="AI59" s="11"/>
      <c r="AJ59" s="11"/>
      <c r="AK59" s="11"/>
      <c r="AL59" s="11"/>
      <c r="AM59" s="11"/>
      <c r="AN59" s="11"/>
    </row>
    <row r="60" spans="2:40" x14ac:dyDescent="0.25">
      <c r="B60" s="391" t="s">
        <v>78</v>
      </c>
      <c r="C60" s="306" t="s">
        <v>233</v>
      </c>
      <c r="D60" s="203"/>
      <c r="E60" s="411">
        <v>0</v>
      </c>
      <c r="F60" s="14">
        <v>0</v>
      </c>
      <c r="G60" s="14">
        <f t="shared" si="6"/>
        <v>0</v>
      </c>
      <c r="H60" s="15"/>
      <c r="I60" s="16"/>
      <c r="J60" s="11"/>
      <c r="K60" s="11"/>
      <c r="L60" s="11"/>
      <c r="M60" s="11"/>
      <c r="N60" s="11"/>
      <c r="O60" s="11"/>
      <c r="P60" s="11"/>
      <c r="Q60" s="11"/>
      <c r="R60" s="11"/>
      <c r="S60" s="11"/>
      <c r="T60" s="11"/>
      <c r="U60" s="11"/>
      <c r="V60" s="11"/>
      <c r="W60" s="11"/>
      <c r="X60" s="11"/>
      <c r="Y60" s="11"/>
      <c r="Z60" s="11"/>
      <c r="AA60" s="11"/>
      <c r="AB60" s="11"/>
      <c r="AC60" s="11"/>
      <c r="AD60" s="11"/>
      <c r="AE60" s="11"/>
      <c r="AF60" s="11"/>
      <c r="AG60" s="11"/>
      <c r="AH60" s="11"/>
      <c r="AI60" s="11"/>
      <c r="AJ60" s="11"/>
      <c r="AK60" s="11"/>
      <c r="AL60" s="11"/>
      <c r="AM60" s="11"/>
      <c r="AN60" s="11"/>
    </row>
    <row r="61" spans="2:40" x14ac:dyDescent="0.25">
      <c r="B61" s="391" t="s">
        <v>80</v>
      </c>
      <c r="C61" s="306" t="s">
        <v>160</v>
      </c>
      <c r="D61" s="203"/>
      <c r="E61" s="411">
        <v>0</v>
      </c>
      <c r="F61" s="14">
        <v>0</v>
      </c>
      <c r="G61" s="14">
        <f t="shared" si="6"/>
        <v>0</v>
      </c>
      <c r="H61" s="15"/>
      <c r="I61" s="16"/>
      <c r="J61" s="11"/>
      <c r="K61" s="11"/>
      <c r="L61" s="11"/>
      <c r="M61" s="11"/>
      <c r="N61" s="11"/>
      <c r="O61" s="11"/>
      <c r="P61" s="11"/>
      <c r="Q61" s="11"/>
      <c r="R61" s="11"/>
      <c r="S61" s="11"/>
      <c r="T61" s="11"/>
      <c r="U61" s="11"/>
      <c r="V61" s="11"/>
      <c r="W61" s="11"/>
      <c r="X61" s="11"/>
      <c r="Y61" s="11"/>
      <c r="Z61" s="11"/>
      <c r="AA61" s="11"/>
      <c r="AB61" s="11"/>
      <c r="AC61" s="11"/>
      <c r="AD61" s="11"/>
      <c r="AE61" s="11"/>
      <c r="AF61" s="11"/>
      <c r="AG61" s="11"/>
      <c r="AH61" s="11"/>
      <c r="AI61" s="11"/>
      <c r="AJ61" s="11"/>
      <c r="AK61" s="11"/>
      <c r="AL61" s="11"/>
      <c r="AM61" s="11"/>
      <c r="AN61" s="11"/>
    </row>
    <row r="62" spans="2:40" x14ac:dyDescent="0.25">
      <c r="B62" s="391" t="s">
        <v>82</v>
      </c>
      <c r="C62" s="306" t="s">
        <v>234</v>
      </c>
      <c r="D62" s="203"/>
      <c r="E62" s="412">
        <v>0</v>
      </c>
      <c r="F62" s="14">
        <v>0</v>
      </c>
      <c r="G62" s="14">
        <f t="shared" si="6"/>
        <v>0</v>
      </c>
      <c r="H62" s="15"/>
      <c r="I62" s="16"/>
      <c r="J62" s="11"/>
      <c r="K62" s="11"/>
      <c r="L62" s="11"/>
      <c r="M62" s="11"/>
      <c r="N62" s="11"/>
      <c r="O62" s="11"/>
      <c r="P62" s="11"/>
      <c r="Q62" s="11"/>
      <c r="R62" s="11"/>
      <c r="S62" s="11"/>
      <c r="T62" s="11"/>
      <c r="U62" s="11"/>
      <c r="V62" s="11"/>
      <c r="W62" s="11"/>
      <c r="X62" s="11"/>
      <c r="Y62" s="11"/>
      <c r="Z62" s="11"/>
      <c r="AA62" s="11"/>
      <c r="AB62" s="11"/>
      <c r="AC62" s="11"/>
      <c r="AD62" s="11"/>
      <c r="AE62" s="11"/>
      <c r="AF62" s="11"/>
      <c r="AG62" s="11"/>
      <c r="AH62" s="11"/>
      <c r="AI62" s="11"/>
      <c r="AJ62" s="11"/>
      <c r="AK62" s="11"/>
      <c r="AL62" s="11"/>
      <c r="AM62" s="11"/>
      <c r="AN62" s="11"/>
    </row>
    <row r="63" spans="2:40" x14ac:dyDescent="0.25">
      <c r="B63" s="391" t="s">
        <v>84</v>
      </c>
      <c r="C63" s="306" t="s">
        <v>235</v>
      </c>
      <c r="D63" s="203"/>
      <c r="E63" s="411">
        <v>0</v>
      </c>
      <c r="F63" s="14">
        <v>0</v>
      </c>
      <c r="G63" s="14">
        <f t="shared" si="6"/>
        <v>0</v>
      </c>
      <c r="H63" s="15"/>
      <c r="I63" s="16"/>
      <c r="J63" s="11"/>
      <c r="K63" s="11"/>
      <c r="L63" s="11"/>
      <c r="M63" s="11"/>
      <c r="N63" s="11"/>
      <c r="O63" s="11"/>
      <c r="P63" s="11"/>
      <c r="Q63" s="11"/>
      <c r="R63" s="11"/>
      <c r="S63" s="11"/>
      <c r="T63" s="11"/>
      <c r="U63" s="11"/>
      <c r="V63" s="11"/>
      <c r="W63" s="11"/>
      <c r="X63" s="11"/>
      <c r="Y63" s="11"/>
      <c r="Z63" s="11"/>
      <c r="AA63" s="11"/>
      <c r="AB63" s="11"/>
      <c r="AC63" s="11"/>
      <c r="AD63" s="11"/>
      <c r="AE63" s="11"/>
      <c r="AF63" s="11"/>
      <c r="AG63" s="11"/>
      <c r="AH63" s="11"/>
      <c r="AI63" s="11"/>
      <c r="AJ63" s="11"/>
      <c r="AK63" s="11"/>
      <c r="AL63" s="11"/>
      <c r="AM63" s="11"/>
      <c r="AN63" s="11"/>
    </row>
    <row r="64" spans="2:40" x14ac:dyDescent="0.25">
      <c r="B64" s="391" t="s">
        <v>86</v>
      </c>
      <c r="C64" s="306" t="s">
        <v>236</v>
      </c>
      <c r="D64" s="203"/>
      <c r="E64" s="411">
        <v>0</v>
      </c>
      <c r="F64" s="14">
        <v>0</v>
      </c>
      <c r="G64" s="14">
        <f t="shared" si="6"/>
        <v>0</v>
      </c>
      <c r="H64" s="15"/>
      <c r="I64" s="16"/>
      <c r="J64" s="11"/>
      <c r="K64" s="11"/>
      <c r="L64" s="11"/>
      <c r="M64" s="11"/>
      <c r="N64" s="11"/>
      <c r="O64" s="11"/>
      <c r="P64" s="11"/>
      <c r="Q64" s="11"/>
      <c r="R64" s="11"/>
      <c r="S64" s="11"/>
      <c r="T64" s="11"/>
      <c r="U64" s="11"/>
      <c r="V64" s="11"/>
      <c r="W64" s="11"/>
      <c r="X64" s="11"/>
      <c r="Y64" s="11"/>
      <c r="Z64" s="11"/>
      <c r="AA64" s="11"/>
      <c r="AB64" s="11"/>
      <c r="AC64" s="11"/>
      <c r="AD64" s="11"/>
      <c r="AE64" s="11"/>
      <c r="AF64" s="11"/>
      <c r="AG64" s="11"/>
      <c r="AH64" s="11"/>
      <c r="AI64" s="11"/>
      <c r="AJ64" s="11"/>
      <c r="AK64" s="11"/>
      <c r="AL64" s="11"/>
      <c r="AM64" s="11"/>
      <c r="AN64" s="11"/>
    </row>
    <row r="65" spans="2:40" x14ac:dyDescent="0.25">
      <c r="B65" s="391" t="s">
        <v>88</v>
      </c>
      <c r="C65" s="306" t="s">
        <v>245</v>
      </c>
      <c r="D65" s="203"/>
      <c r="E65" s="411">
        <v>0</v>
      </c>
      <c r="F65" s="14">
        <v>0</v>
      </c>
      <c r="G65" s="14">
        <f t="shared" si="6"/>
        <v>0</v>
      </c>
      <c r="H65" s="15"/>
      <c r="I65" s="11"/>
      <c r="J65" s="11"/>
      <c r="K65" s="11"/>
      <c r="L65" s="11"/>
      <c r="M65" s="11"/>
      <c r="N65" s="11"/>
      <c r="O65" s="11"/>
      <c r="P65" s="11"/>
      <c r="Q65" s="11"/>
      <c r="R65" s="11"/>
      <c r="S65" s="11"/>
      <c r="T65" s="11"/>
      <c r="U65" s="11"/>
      <c r="V65" s="11"/>
      <c r="W65" s="11"/>
      <c r="X65" s="11"/>
      <c r="Y65" s="11"/>
      <c r="Z65" s="11"/>
      <c r="AA65" s="11"/>
      <c r="AB65" s="11"/>
      <c r="AC65" s="11"/>
      <c r="AD65" s="11"/>
      <c r="AE65" s="11"/>
      <c r="AF65" s="11"/>
      <c r="AG65" s="11"/>
      <c r="AH65" s="11"/>
      <c r="AI65" s="11"/>
      <c r="AJ65" s="11"/>
      <c r="AK65" s="11"/>
      <c r="AL65" s="11"/>
      <c r="AM65" s="11"/>
      <c r="AN65" s="11"/>
    </row>
    <row r="66" spans="2:40" ht="15.6" x14ac:dyDescent="0.4">
      <c r="B66" s="391" t="s">
        <v>90</v>
      </c>
      <c r="C66" s="306" t="s">
        <v>164</v>
      </c>
      <c r="D66" s="203"/>
      <c r="E66" s="411">
        <v>0</v>
      </c>
      <c r="F66" s="14">
        <v>0</v>
      </c>
      <c r="G66" s="14">
        <f t="shared" si="6"/>
        <v>0</v>
      </c>
      <c r="H66" s="20"/>
      <c r="I66" s="11"/>
      <c r="J66" s="11"/>
      <c r="K66" s="11"/>
      <c r="L66" s="11"/>
      <c r="M66" s="11"/>
      <c r="N66" s="11"/>
      <c r="O66" s="11"/>
      <c r="P66" s="11"/>
      <c r="Q66" s="11"/>
      <c r="R66" s="11"/>
      <c r="S66" s="11"/>
      <c r="T66" s="11"/>
      <c r="U66" s="11"/>
      <c r="V66" s="11"/>
      <c r="W66" s="11"/>
      <c r="X66" s="11"/>
      <c r="Y66" s="11"/>
      <c r="Z66" s="11"/>
      <c r="AA66" s="11"/>
      <c r="AB66" s="11"/>
      <c r="AC66" s="11"/>
      <c r="AD66" s="11"/>
      <c r="AE66" s="11"/>
      <c r="AF66" s="11"/>
      <c r="AG66" s="11"/>
      <c r="AH66" s="11"/>
      <c r="AI66" s="11"/>
      <c r="AJ66" s="11"/>
      <c r="AK66" s="11"/>
      <c r="AL66" s="11"/>
      <c r="AM66" s="11"/>
      <c r="AN66" s="11"/>
    </row>
    <row r="67" spans="2:40" ht="15.6" x14ac:dyDescent="0.4">
      <c r="B67" s="391" t="s">
        <v>91</v>
      </c>
      <c r="C67" s="307" t="s">
        <v>237</v>
      </c>
      <c r="D67" s="25"/>
      <c r="E67" s="411">
        <v>0</v>
      </c>
      <c r="F67" s="14">
        <v>0</v>
      </c>
      <c r="G67" s="14">
        <f t="shared" si="6"/>
        <v>0</v>
      </c>
      <c r="H67" s="20"/>
      <c r="I67" s="26"/>
      <c r="J67" s="11"/>
      <c r="K67" s="11"/>
      <c r="L67" s="11"/>
      <c r="M67" s="11"/>
      <c r="N67" s="11"/>
      <c r="O67" s="11"/>
      <c r="P67" s="11"/>
      <c r="Q67" s="11"/>
      <c r="R67" s="11"/>
      <c r="S67" s="11"/>
      <c r="T67" s="11"/>
      <c r="U67" s="11"/>
      <c r="V67" s="11"/>
      <c r="W67" s="11"/>
      <c r="X67" s="11"/>
      <c r="Y67" s="11"/>
      <c r="Z67" s="11"/>
      <c r="AA67" s="11"/>
      <c r="AB67" s="11"/>
      <c r="AC67" s="11"/>
      <c r="AD67" s="11"/>
      <c r="AE67" s="11"/>
      <c r="AF67" s="11"/>
      <c r="AG67" s="11"/>
      <c r="AH67" s="11"/>
      <c r="AI67" s="11"/>
      <c r="AJ67" s="11"/>
      <c r="AK67" s="11"/>
      <c r="AL67" s="11"/>
      <c r="AM67" s="11"/>
      <c r="AN67" s="11"/>
    </row>
    <row r="68" spans="2:40" ht="14.4" x14ac:dyDescent="0.3">
      <c r="B68" s="308">
        <v>94500</v>
      </c>
      <c r="C68" s="305" t="s">
        <v>148</v>
      </c>
      <c r="D68" s="203"/>
      <c r="E68" s="13">
        <f>ROUND('Emp. Benefits'!I38,-1)</f>
        <v>0</v>
      </c>
      <c r="F68" s="14">
        <v>0</v>
      </c>
      <c r="G68" s="14">
        <f t="shared" si="6"/>
        <v>0</v>
      </c>
      <c r="H68" s="39" t="s">
        <v>288</v>
      </c>
      <c r="I68" s="11"/>
      <c r="J68" s="11"/>
      <c r="K68" s="11"/>
      <c r="L68" s="11"/>
      <c r="M68" s="11"/>
      <c r="N68" s="11"/>
      <c r="O68" s="11"/>
      <c r="P68" s="11"/>
      <c r="Q68" s="11"/>
      <c r="R68" s="11"/>
      <c r="S68" s="11"/>
      <c r="T68" s="11"/>
      <c r="U68" s="11"/>
      <c r="V68" s="11"/>
      <c r="W68" s="11"/>
      <c r="X68" s="11"/>
      <c r="Y68" s="11"/>
      <c r="Z68" s="11"/>
      <c r="AA68" s="11"/>
      <c r="AB68" s="11"/>
      <c r="AC68" s="11"/>
      <c r="AD68" s="11"/>
      <c r="AE68" s="11"/>
      <c r="AF68" s="11"/>
      <c r="AG68" s="11"/>
      <c r="AH68" s="11"/>
      <c r="AI68" s="11"/>
      <c r="AJ68" s="11"/>
      <c r="AK68" s="11"/>
      <c r="AL68" s="11"/>
      <c r="AM68" s="11"/>
      <c r="AN68" s="11"/>
    </row>
    <row r="69" spans="2:40" s="202" customFormat="1" x14ac:dyDescent="0.25">
      <c r="B69" s="309"/>
      <c r="C69" s="24" t="s">
        <v>93</v>
      </c>
      <c r="D69" s="204"/>
      <c r="E69" s="143">
        <f>SUM(E53:E68)</f>
        <v>0</v>
      </c>
      <c r="F69" s="143">
        <f>SUM(F53:F68)</f>
        <v>0</v>
      </c>
      <c r="G69" s="143">
        <f>SUM(G53:G68)</f>
        <v>0</v>
      </c>
      <c r="H69" s="147"/>
      <c r="I69" s="148"/>
      <c r="J69" s="148"/>
      <c r="K69" s="148"/>
      <c r="L69" s="148"/>
      <c r="M69" s="148"/>
      <c r="N69" s="148"/>
      <c r="O69" s="148"/>
      <c r="P69" s="148"/>
      <c r="Q69" s="148"/>
      <c r="R69" s="148"/>
      <c r="S69" s="148"/>
      <c r="T69" s="148"/>
      <c r="U69" s="148"/>
      <c r="V69" s="148"/>
      <c r="W69" s="148"/>
      <c r="X69" s="148"/>
      <c r="Y69" s="148"/>
      <c r="Z69" s="148"/>
      <c r="AA69" s="148"/>
      <c r="AB69" s="148"/>
      <c r="AC69" s="148"/>
      <c r="AD69" s="148"/>
      <c r="AE69" s="148"/>
      <c r="AF69" s="148"/>
      <c r="AG69" s="148"/>
      <c r="AH69" s="148"/>
      <c r="AI69" s="148"/>
      <c r="AJ69" s="148"/>
      <c r="AK69" s="148"/>
      <c r="AL69" s="148"/>
      <c r="AM69" s="148"/>
      <c r="AN69" s="148"/>
    </row>
    <row r="70" spans="2:40" x14ac:dyDescent="0.25">
      <c r="B70" s="308"/>
      <c r="C70" s="211"/>
      <c r="D70" s="203"/>
      <c r="E70" s="10"/>
      <c r="F70" s="10"/>
      <c r="G70" s="10"/>
      <c r="H70" s="11"/>
      <c r="I70" s="11"/>
      <c r="J70" s="11"/>
      <c r="K70" s="11"/>
      <c r="L70" s="11"/>
      <c r="M70" s="11"/>
      <c r="N70" s="11"/>
      <c r="O70" s="11"/>
      <c r="P70" s="11"/>
      <c r="Q70" s="11"/>
      <c r="R70" s="11"/>
      <c r="S70" s="11"/>
      <c r="T70" s="11"/>
      <c r="U70" s="11"/>
      <c r="V70" s="11"/>
      <c r="W70" s="11"/>
      <c r="X70" s="11"/>
      <c r="Y70" s="11"/>
      <c r="Z70" s="11"/>
      <c r="AA70" s="11"/>
      <c r="AB70" s="11"/>
      <c r="AC70" s="11"/>
      <c r="AD70" s="11"/>
      <c r="AE70" s="11"/>
      <c r="AF70" s="11"/>
      <c r="AG70" s="11"/>
      <c r="AH70" s="11"/>
      <c r="AI70" s="11"/>
      <c r="AJ70" s="11"/>
      <c r="AK70" s="11"/>
      <c r="AL70" s="11"/>
      <c r="AM70" s="11"/>
      <c r="AN70" s="11"/>
    </row>
    <row r="71" spans="2:40" ht="14.4" x14ac:dyDescent="0.3">
      <c r="B71" s="308">
        <v>95100</v>
      </c>
      <c r="C71" s="305" t="s">
        <v>165</v>
      </c>
      <c r="D71" s="203"/>
      <c r="E71" s="13">
        <f>ROUND(Payroll!L62,-1)</f>
        <v>0</v>
      </c>
      <c r="F71" s="14">
        <v>0</v>
      </c>
      <c r="G71" s="14">
        <f>SUM(E71:F71)</f>
        <v>0</v>
      </c>
      <c r="H71" s="39" t="s">
        <v>288</v>
      </c>
      <c r="I71" s="11"/>
      <c r="J71" s="11"/>
      <c r="K71" s="11"/>
      <c r="L71" s="11"/>
      <c r="M71" s="11"/>
      <c r="N71" s="11"/>
      <c r="O71" s="11"/>
      <c r="P71" s="11"/>
      <c r="Q71" s="11"/>
      <c r="R71" s="11"/>
      <c r="S71" s="11"/>
      <c r="T71" s="11"/>
      <c r="U71" s="11"/>
      <c r="V71" s="11"/>
      <c r="W71" s="11"/>
      <c r="X71" s="11"/>
      <c r="Y71" s="11"/>
      <c r="Z71" s="11"/>
      <c r="AA71" s="11"/>
      <c r="AB71" s="11"/>
      <c r="AC71" s="11"/>
      <c r="AD71" s="11"/>
      <c r="AE71" s="11"/>
      <c r="AF71" s="11"/>
      <c r="AG71" s="11"/>
      <c r="AH71" s="11"/>
      <c r="AI71" s="11"/>
      <c r="AJ71" s="11"/>
      <c r="AK71" s="11"/>
      <c r="AL71" s="11"/>
      <c r="AM71" s="11"/>
      <c r="AN71" s="11"/>
    </row>
    <row r="72" spans="2:40" x14ac:dyDescent="0.25">
      <c r="B72" s="308">
        <v>95200</v>
      </c>
      <c r="C72" s="305" t="s">
        <v>166</v>
      </c>
      <c r="D72" s="203"/>
      <c r="E72" s="412">
        <v>0</v>
      </c>
      <c r="F72" s="14">
        <v>0</v>
      </c>
      <c r="G72" s="14">
        <f>SUM(E72:F72)</f>
        <v>0</v>
      </c>
      <c r="H72" s="11"/>
      <c r="I72" s="11"/>
      <c r="J72" s="11"/>
      <c r="K72" s="11"/>
      <c r="L72" s="11"/>
      <c r="M72" s="11"/>
      <c r="N72" s="11"/>
      <c r="O72" s="11"/>
      <c r="P72" s="11"/>
      <c r="Q72" s="11"/>
      <c r="R72" s="11"/>
      <c r="S72" s="11"/>
      <c r="T72" s="11"/>
      <c r="U72" s="11"/>
      <c r="V72" s="11"/>
      <c r="W72" s="11"/>
      <c r="X72" s="11"/>
      <c r="Y72" s="11"/>
      <c r="Z72" s="11"/>
      <c r="AA72" s="11"/>
      <c r="AB72" s="11"/>
      <c r="AC72" s="11"/>
      <c r="AD72" s="11"/>
      <c r="AE72" s="11"/>
      <c r="AF72" s="11"/>
      <c r="AG72" s="11"/>
      <c r="AH72" s="11"/>
      <c r="AI72" s="11"/>
      <c r="AJ72" s="11"/>
      <c r="AK72" s="11"/>
      <c r="AL72" s="11"/>
      <c r="AM72" s="11"/>
      <c r="AN72" s="11"/>
    </row>
    <row r="73" spans="2:40" x14ac:dyDescent="0.25">
      <c r="B73" s="308">
        <v>95300</v>
      </c>
      <c r="C73" s="305" t="s">
        <v>167</v>
      </c>
      <c r="D73" s="203"/>
      <c r="E73" s="411">
        <v>0</v>
      </c>
      <c r="F73" s="14">
        <v>0</v>
      </c>
      <c r="G73" s="14">
        <f>SUM(E73:F73)</f>
        <v>0</v>
      </c>
      <c r="H73" s="11"/>
      <c r="I73" s="11"/>
      <c r="J73" s="11"/>
      <c r="K73" s="11"/>
      <c r="L73" s="11"/>
      <c r="M73" s="11"/>
      <c r="N73" s="11"/>
      <c r="O73" s="11"/>
      <c r="P73" s="11"/>
      <c r="Q73" s="11"/>
      <c r="R73" s="11"/>
      <c r="S73" s="11"/>
      <c r="T73" s="11"/>
      <c r="U73" s="11"/>
      <c r="V73" s="11"/>
      <c r="W73" s="11"/>
      <c r="X73" s="11"/>
      <c r="Y73" s="11"/>
      <c r="Z73" s="11"/>
      <c r="AA73" s="11"/>
      <c r="AB73" s="11"/>
      <c r="AC73" s="11"/>
      <c r="AD73" s="11"/>
      <c r="AE73" s="11"/>
      <c r="AF73" s="11"/>
      <c r="AG73" s="11"/>
      <c r="AH73" s="11"/>
      <c r="AI73" s="11"/>
      <c r="AJ73" s="11"/>
      <c r="AK73" s="11"/>
      <c r="AL73" s="11"/>
      <c r="AM73" s="11"/>
      <c r="AN73" s="11"/>
    </row>
    <row r="74" spans="2:40" ht="14.4" x14ac:dyDescent="0.3">
      <c r="B74" s="308">
        <v>95500</v>
      </c>
      <c r="C74" s="305" t="s">
        <v>148</v>
      </c>
      <c r="D74" s="203"/>
      <c r="E74" s="14">
        <f>ROUND('Emp. Benefits'!I49,-1)</f>
        <v>0</v>
      </c>
      <c r="F74" s="14">
        <v>0</v>
      </c>
      <c r="G74" s="14">
        <f>SUM(E74:F74)</f>
        <v>0</v>
      </c>
      <c r="H74" s="39" t="s">
        <v>288</v>
      </c>
      <c r="I74" s="11"/>
      <c r="J74" s="11"/>
      <c r="K74" s="11"/>
      <c r="L74" s="11"/>
      <c r="M74" s="11"/>
      <c r="N74" s="11"/>
      <c r="O74" s="11"/>
      <c r="P74" s="11"/>
      <c r="Q74" s="11"/>
      <c r="R74" s="11"/>
      <c r="S74" s="11"/>
      <c r="T74" s="11"/>
      <c r="U74" s="11"/>
      <c r="V74" s="11"/>
      <c r="W74" s="11"/>
      <c r="X74" s="11"/>
      <c r="Y74" s="11"/>
      <c r="Z74" s="11"/>
      <c r="AA74" s="11"/>
      <c r="AB74" s="11"/>
      <c r="AC74" s="11"/>
      <c r="AD74" s="11"/>
      <c r="AE74" s="11"/>
      <c r="AF74" s="11"/>
      <c r="AG74" s="11"/>
      <c r="AH74" s="11"/>
      <c r="AI74" s="11"/>
      <c r="AJ74" s="11"/>
      <c r="AK74" s="11"/>
      <c r="AL74" s="11"/>
      <c r="AM74" s="11"/>
      <c r="AN74" s="11"/>
    </row>
    <row r="75" spans="2:40" s="202" customFormat="1" x14ac:dyDescent="0.25">
      <c r="B75" s="309"/>
      <c r="C75" s="24" t="s">
        <v>168</v>
      </c>
      <c r="D75" s="204"/>
      <c r="E75" s="143">
        <f>SUM(E71:E74)</f>
        <v>0</v>
      </c>
      <c r="F75" s="143">
        <f>SUM(F71:F74)</f>
        <v>0</v>
      </c>
      <c r="G75" s="143">
        <f>SUM(G71:G74)</f>
        <v>0</v>
      </c>
      <c r="H75" s="148"/>
      <c r="I75" s="148"/>
      <c r="J75" s="148"/>
      <c r="K75" s="148"/>
      <c r="L75" s="148"/>
      <c r="M75" s="148"/>
      <c r="N75" s="148"/>
      <c r="O75" s="148"/>
      <c r="P75" s="148"/>
      <c r="Q75" s="148"/>
      <c r="R75" s="148"/>
      <c r="S75" s="148"/>
      <c r="T75" s="148"/>
      <c r="U75" s="148"/>
      <c r="V75" s="148"/>
      <c r="W75" s="148"/>
      <c r="X75" s="148"/>
      <c r="Y75" s="148"/>
      <c r="Z75" s="148"/>
      <c r="AA75" s="148"/>
      <c r="AB75" s="148"/>
      <c r="AC75" s="148"/>
      <c r="AD75" s="148"/>
      <c r="AE75" s="148"/>
      <c r="AF75" s="148"/>
      <c r="AG75" s="148"/>
      <c r="AH75" s="148"/>
      <c r="AI75" s="148"/>
      <c r="AJ75" s="148"/>
      <c r="AK75" s="148"/>
      <c r="AL75" s="148"/>
      <c r="AM75" s="148"/>
      <c r="AN75" s="148"/>
    </row>
    <row r="76" spans="2:40" x14ac:dyDescent="0.25">
      <c r="B76" s="308"/>
      <c r="C76" s="211"/>
      <c r="D76" s="203"/>
      <c r="E76" s="428"/>
      <c r="F76" s="428"/>
      <c r="G76" s="10"/>
      <c r="H76" s="11"/>
      <c r="I76" s="11"/>
      <c r="J76" s="11"/>
      <c r="K76" s="11"/>
      <c r="L76" s="11"/>
      <c r="M76" s="11"/>
      <c r="N76" s="11"/>
      <c r="O76" s="11"/>
      <c r="P76" s="11"/>
      <c r="Q76" s="11"/>
      <c r="R76" s="11"/>
      <c r="S76" s="11"/>
      <c r="T76" s="11"/>
      <c r="U76" s="11"/>
      <c r="V76" s="11"/>
      <c r="W76" s="11"/>
      <c r="X76" s="11"/>
      <c r="Y76" s="11"/>
      <c r="Z76" s="11"/>
      <c r="AA76" s="11"/>
      <c r="AB76" s="11"/>
      <c r="AC76" s="11"/>
      <c r="AD76" s="11"/>
      <c r="AE76" s="11"/>
      <c r="AF76" s="11"/>
      <c r="AG76" s="11"/>
      <c r="AH76" s="11"/>
      <c r="AI76" s="11"/>
      <c r="AJ76" s="11"/>
      <c r="AK76" s="11"/>
      <c r="AL76" s="11"/>
      <c r="AM76" s="11"/>
      <c r="AN76" s="11"/>
    </row>
    <row r="77" spans="2:40" ht="14.4" x14ac:dyDescent="0.3">
      <c r="B77" s="308">
        <v>96110</v>
      </c>
      <c r="C77" s="305" t="s">
        <v>169</v>
      </c>
      <c r="D77" s="203"/>
      <c r="E77" s="13">
        <f>ROUND(D301,-1)</f>
        <v>0</v>
      </c>
      <c r="F77" s="13">
        <v>0</v>
      </c>
      <c r="G77" s="14">
        <f>SUM(E77:F77)</f>
        <v>0</v>
      </c>
      <c r="H77" s="39" t="s">
        <v>288</v>
      </c>
      <c r="I77" s="11"/>
      <c r="J77" s="11"/>
      <c r="K77" s="11"/>
      <c r="L77" s="11"/>
      <c r="M77" s="11"/>
      <c r="N77" s="11"/>
      <c r="O77" s="11"/>
      <c r="P77" s="11"/>
      <c r="Q77" s="11"/>
      <c r="R77" s="11"/>
      <c r="S77" s="11"/>
      <c r="T77" s="11"/>
      <c r="U77" s="11"/>
      <c r="V77" s="11"/>
      <c r="W77" s="11"/>
      <c r="X77" s="11"/>
      <c r="Y77" s="11"/>
      <c r="Z77" s="11"/>
      <c r="AA77" s="11"/>
      <c r="AB77" s="11"/>
      <c r="AC77" s="11"/>
      <c r="AD77" s="11"/>
      <c r="AE77" s="11"/>
      <c r="AF77" s="11"/>
      <c r="AG77" s="11"/>
      <c r="AH77" s="11"/>
      <c r="AI77" s="11"/>
      <c r="AJ77" s="11"/>
      <c r="AK77" s="11"/>
      <c r="AL77" s="11"/>
      <c r="AM77" s="11"/>
      <c r="AN77" s="11"/>
    </row>
    <row r="78" spans="2:40" ht="14.4" x14ac:dyDescent="0.3">
      <c r="B78" s="308">
        <v>96120</v>
      </c>
      <c r="C78" s="305" t="s">
        <v>170</v>
      </c>
      <c r="D78" s="203"/>
      <c r="E78" s="13">
        <f>ROUND(E301,-1)</f>
        <v>0</v>
      </c>
      <c r="F78" s="13">
        <v>0</v>
      </c>
      <c r="G78" s="14">
        <f>SUM(E78:F78)</f>
        <v>0</v>
      </c>
      <c r="H78" s="39" t="s">
        <v>288</v>
      </c>
      <c r="I78" s="11"/>
      <c r="J78" s="11"/>
      <c r="K78" s="11"/>
      <c r="L78" s="11"/>
      <c r="M78" s="11"/>
      <c r="N78" s="11"/>
      <c r="O78" s="11"/>
      <c r="P78" s="11"/>
      <c r="Q78" s="11"/>
      <c r="R78" s="11"/>
      <c r="S78" s="11"/>
      <c r="T78" s="11"/>
      <c r="U78" s="11"/>
      <c r="V78" s="11"/>
      <c r="W78" s="11"/>
      <c r="X78" s="11"/>
      <c r="Y78" s="11"/>
      <c r="Z78" s="11"/>
      <c r="AA78" s="11"/>
      <c r="AB78" s="11"/>
      <c r="AC78" s="11"/>
      <c r="AD78" s="11"/>
      <c r="AE78" s="11"/>
      <c r="AF78" s="11"/>
      <c r="AG78" s="11"/>
      <c r="AH78" s="11"/>
      <c r="AI78" s="11"/>
      <c r="AJ78" s="11"/>
      <c r="AK78" s="11"/>
      <c r="AL78" s="11"/>
      <c r="AM78" s="11"/>
      <c r="AN78" s="11"/>
    </row>
    <row r="79" spans="2:40" ht="14.4" x14ac:dyDescent="0.3">
      <c r="B79" s="308">
        <v>96130</v>
      </c>
      <c r="C79" s="305" t="s">
        <v>171</v>
      </c>
      <c r="D79" s="203"/>
      <c r="E79" s="13">
        <f>ROUND(F301,-1)</f>
        <v>0</v>
      </c>
      <c r="F79" s="13">
        <v>0</v>
      </c>
      <c r="G79" s="14">
        <f>SUM(E79:F79)</f>
        <v>0</v>
      </c>
      <c r="H79" s="39" t="s">
        <v>288</v>
      </c>
      <c r="I79" s="11"/>
      <c r="J79" s="11"/>
      <c r="K79" s="11"/>
      <c r="L79" s="11"/>
      <c r="M79" s="11"/>
      <c r="N79" s="11"/>
      <c r="O79" s="11"/>
      <c r="P79" s="11"/>
      <c r="Q79" s="11"/>
      <c r="R79" s="11"/>
      <c r="S79" s="11"/>
      <c r="T79" s="11"/>
      <c r="U79" s="11"/>
      <c r="V79" s="11"/>
      <c r="W79" s="11"/>
      <c r="X79" s="11"/>
      <c r="Y79" s="11"/>
      <c r="Z79" s="11"/>
      <c r="AA79" s="11"/>
      <c r="AB79" s="11"/>
      <c r="AC79" s="11"/>
      <c r="AD79" s="11"/>
      <c r="AE79" s="11"/>
      <c r="AF79" s="11"/>
      <c r="AG79" s="11"/>
      <c r="AH79" s="11"/>
      <c r="AI79" s="11"/>
      <c r="AJ79" s="11"/>
      <c r="AK79" s="11"/>
      <c r="AL79" s="11"/>
      <c r="AM79" s="11"/>
      <c r="AN79" s="11"/>
    </row>
    <row r="80" spans="2:40" ht="14.4" x14ac:dyDescent="0.3">
      <c r="B80" s="308">
        <v>96140</v>
      </c>
      <c r="C80" s="305" t="s">
        <v>172</v>
      </c>
      <c r="D80" s="203"/>
      <c r="E80" s="13">
        <f>ROUND(G301,-1)</f>
        <v>0</v>
      </c>
      <c r="F80" s="13">
        <v>0</v>
      </c>
      <c r="G80" s="14">
        <f>SUM(E80:F80)</f>
        <v>0</v>
      </c>
      <c r="H80" s="39" t="s">
        <v>288</v>
      </c>
      <c r="I80" s="11"/>
      <c r="J80" s="11"/>
      <c r="K80" s="11"/>
      <c r="L80" s="11"/>
      <c r="M80" s="11"/>
      <c r="N80" s="11"/>
      <c r="O80" s="11"/>
      <c r="P80" s="11"/>
      <c r="Q80" s="11"/>
      <c r="R80" s="11"/>
      <c r="S80" s="11"/>
      <c r="T80" s="11"/>
      <c r="U80" s="11"/>
      <c r="V80" s="11"/>
      <c r="W80" s="11"/>
      <c r="X80" s="11"/>
      <c r="Y80" s="11"/>
      <c r="Z80" s="11"/>
      <c r="AA80" s="11"/>
      <c r="AB80" s="11"/>
      <c r="AC80" s="11"/>
      <c r="AD80" s="11"/>
      <c r="AE80" s="11"/>
      <c r="AF80" s="11"/>
      <c r="AG80" s="11"/>
      <c r="AH80" s="11"/>
      <c r="AI80" s="11"/>
      <c r="AJ80" s="11"/>
      <c r="AK80" s="11"/>
      <c r="AL80" s="11"/>
      <c r="AM80" s="11"/>
      <c r="AN80" s="11"/>
    </row>
    <row r="81" spans="2:40" s="202" customFormat="1" x14ac:dyDescent="0.25">
      <c r="B81" s="309"/>
      <c r="C81" s="24" t="s">
        <v>173</v>
      </c>
      <c r="D81" s="204"/>
      <c r="E81" s="429">
        <f>SUM(E77:E80)</f>
        <v>0</v>
      </c>
      <c r="F81" s="429">
        <f>SUM(F77:F80)</f>
        <v>0</v>
      </c>
      <c r="G81" s="143">
        <f>SUM(G77:G80)</f>
        <v>0</v>
      </c>
      <c r="H81" s="148"/>
      <c r="I81" s="148"/>
      <c r="J81" s="148"/>
      <c r="K81" s="148"/>
      <c r="L81" s="148"/>
      <c r="M81" s="148"/>
      <c r="N81" s="148"/>
      <c r="O81" s="148"/>
      <c r="P81" s="148"/>
      <c r="Q81" s="148"/>
      <c r="R81" s="148"/>
      <c r="S81" s="148"/>
      <c r="T81" s="148"/>
      <c r="U81" s="148"/>
      <c r="V81" s="148"/>
      <c r="W81" s="148"/>
      <c r="X81" s="148"/>
      <c r="Y81" s="148"/>
      <c r="Z81" s="148"/>
      <c r="AA81" s="148"/>
      <c r="AB81" s="148"/>
      <c r="AC81" s="148"/>
      <c r="AD81" s="148"/>
      <c r="AE81" s="148"/>
      <c r="AF81" s="148"/>
      <c r="AG81" s="148"/>
      <c r="AH81" s="148"/>
      <c r="AI81" s="148"/>
      <c r="AJ81" s="148"/>
      <c r="AK81" s="148"/>
      <c r="AL81" s="148"/>
      <c r="AM81" s="148"/>
      <c r="AN81" s="148"/>
    </row>
    <row r="82" spans="2:40" x14ac:dyDescent="0.25">
      <c r="B82" s="308"/>
      <c r="C82" s="211"/>
      <c r="D82" s="203"/>
      <c r="E82" s="428"/>
      <c r="F82" s="428"/>
      <c r="G82" s="10"/>
      <c r="H82" s="11"/>
      <c r="I82" s="11"/>
      <c r="J82" s="11"/>
      <c r="K82" s="11"/>
      <c r="L82" s="11"/>
      <c r="M82" s="11"/>
      <c r="N82" s="11"/>
      <c r="O82" s="11"/>
      <c r="P82" s="11"/>
      <c r="Q82" s="11"/>
      <c r="R82" s="11"/>
      <c r="S82" s="11"/>
      <c r="T82" s="11"/>
      <c r="U82" s="11"/>
      <c r="V82" s="11"/>
      <c r="W82" s="11"/>
      <c r="X82" s="11"/>
      <c r="Y82" s="11"/>
      <c r="Z82" s="11"/>
      <c r="AA82" s="11"/>
      <c r="AB82" s="11"/>
      <c r="AC82" s="11"/>
      <c r="AD82" s="11"/>
      <c r="AE82" s="11"/>
      <c r="AF82" s="11"/>
      <c r="AG82" s="11"/>
      <c r="AH82" s="11"/>
      <c r="AI82" s="11"/>
      <c r="AJ82" s="11"/>
      <c r="AK82" s="11"/>
      <c r="AL82" s="11"/>
      <c r="AM82" s="11"/>
      <c r="AN82" s="11"/>
    </row>
    <row r="83" spans="2:40" ht="14.4" x14ac:dyDescent="0.3">
      <c r="B83" s="308">
        <v>96200</v>
      </c>
      <c r="C83" s="305" t="s">
        <v>174</v>
      </c>
      <c r="D83" s="203"/>
      <c r="E83" s="13">
        <f>ROUND(E315,-1)</f>
        <v>0</v>
      </c>
      <c r="F83" s="13">
        <v>0</v>
      </c>
      <c r="G83" s="14">
        <f>SUM(E83:F83)</f>
        <v>0</v>
      </c>
      <c r="H83" s="39" t="s">
        <v>288</v>
      </c>
      <c r="I83" s="11"/>
      <c r="J83" s="11"/>
      <c r="K83" s="11"/>
      <c r="L83" s="11"/>
      <c r="M83" s="11"/>
      <c r="N83" s="11"/>
      <c r="O83" s="11"/>
      <c r="P83" s="11"/>
      <c r="Q83" s="11"/>
      <c r="R83" s="11"/>
      <c r="S83" s="11"/>
      <c r="T83" s="11"/>
      <c r="U83" s="11"/>
      <c r="V83" s="11"/>
      <c r="W83" s="11"/>
      <c r="X83" s="11"/>
      <c r="Y83" s="11"/>
      <c r="Z83" s="11"/>
      <c r="AA83" s="11"/>
      <c r="AB83" s="11"/>
      <c r="AC83" s="11"/>
      <c r="AD83" s="11"/>
      <c r="AE83" s="11"/>
      <c r="AF83" s="11"/>
      <c r="AG83" s="11"/>
      <c r="AH83" s="11"/>
      <c r="AI83" s="11"/>
      <c r="AJ83" s="11"/>
      <c r="AK83" s="11"/>
      <c r="AL83" s="11"/>
      <c r="AM83" s="11"/>
      <c r="AN83" s="11"/>
    </row>
    <row r="84" spans="2:40" x14ac:dyDescent="0.25">
      <c r="B84" s="308">
        <v>96210</v>
      </c>
      <c r="C84" s="305" t="s">
        <v>108</v>
      </c>
      <c r="D84" s="203"/>
      <c r="E84" s="412">
        <v>0</v>
      </c>
      <c r="F84" s="13">
        <v>0</v>
      </c>
      <c r="G84" s="14">
        <f>SUM(E84:F84)</f>
        <v>0</v>
      </c>
      <c r="H84" s="11"/>
      <c r="I84" s="11"/>
      <c r="J84" s="11"/>
      <c r="K84" s="11"/>
      <c r="L84" s="11"/>
      <c r="M84" s="11"/>
      <c r="N84" s="11"/>
      <c r="O84" s="11"/>
      <c r="P84" s="11"/>
      <c r="Q84" s="11"/>
      <c r="R84" s="11"/>
      <c r="S84" s="11"/>
      <c r="T84" s="11"/>
      <c r="U84" s="11"/>
      <c r="V84" s="11"/>
      <c r="W84" s="11"/>
      <c r="X84" s="11"/>
      <c r="Y84" s="11"/>
      <c r="Z84" s="11"/>
      <c r="AA84" s="11"/>
      <c r="AB84" s="11"/>
      <c r="AC84" s="11"/>
      <c r="AD84" s="11"/>
      <c r="AE84" s="11"/>
      <c r="AF84" s="11"/>
      <c r="AG84" s="11"/>
      <c r="AH84" s="11"/>
      <c r="AI84" s="11"/>
      <c r="AJ84" s="11"/>
      <c r="AK84" s="11"/>
      <c r="AL84" s="11"/>
      <c r="AM84" s="11"/>
      <c r="AN84" s="11"/>
    </row>
    <row r="85" spans="2:40" x14ac:dyDescent="0.25">
      <c r="B85" s="308">
        <v>96600</v>
      </c>
      <c r="C85" s="305" t="s">
        <v>175</v>
      </c>
      <c r="D85" s="203"/>
      <c r="E85" s="412">
        <v>0</v>
      </c>
      <c r="F85" s="13">
        <v>0</v>
      </c>
      <c r="G85" s="14">
        <f>SUM(E85:F85)</f>
        <v>0</v>
      </c>
      <c r="H85" s="11"/>
      <c r="I85" s="11"/>
      <c r="J85" s="11"/>
      <c r="K85" s="11"/>
      <c r="L85" s="11"/>
      <c r="M85" s="11"/>
      <c r="N85" s="11"/>
      <c r="O85" s="11"/>
      <c r="P85" s="11"/>
      <c r="Q85" s="11"/>
      <c r="R85" s="11"/>
      <c r="S85" s="11"/>
      <c r="T85" s="11"/>
      <c r="U85" s="11"/>
      <c r="V85" s="11"/>
      <c r="W85" s="11"/>
      <c r="X85" s="11"/>
      <c r="Y85" s="11"/>
      <c r="Z85" s="11"/>
      <c r="AA85" s="11"/>
      <c r="AB85" s="11"/>
      <c r="AC85" s="11"/>
      <c r="AD85" s="11"/>
      <c r="AE85" s="11"/>
      <c r="AF85" s="11"/>
      <c r="AG85" s="11"/>
      <c r="AH85" s="11"/>
      <c r="AI85" s="11"/>
      <c r="AJ85" s="11"/>
      <c r="AK85" s="11"/>
      <c r="AL85" s="11"/>
      <c r="AM85" s="11"/>
      <c r="AN85" s="11"/>
    </row>
    <row r="86" spans="2:40" s="202" customFormat="1" x14ac:dyDescent="0.25">
      <c r="B86" s="309"/>
      <c r="C86" s="24" t="s">
        <v>176</v>
      </c>
      <c r="D86" s="204"/>
      <c r="E86" s="429">
        <f>SUM(E83:E85)</f>
        <v>0</v>
      </c>
      <c r="F86" s="429">
        <f>SUM(F83:F85)</f>
        <v>0</v>
      </c>
      <c r="G86" s="143">
        <f>SUM(G83:G85)</f>
        <v>0</v>
      </c>
      <c r="H86" s="148"/>
      <c r="I86" s="148"/>
      <c r="J86" s="148"/>
      <c r="K86" s="148"/>
      <c r="L86" s="148"/>
      <c r="M86" s="148"/>
      <c r="N86" s="148"/>
      <c r="O86" s="148"/>
      <c r="P86" s="148"/>
      <c r="Q86" s="148"/>
      <c r="R86" s="148"/>
      <c r="S86" s="148"/>
      <c r="T86" s="148"/>
      <c r="U86" s="148"/>
      <c r="V86" s="148"/>
      <c r="W86" s="148"/>
      <c r="X86" s="148"/>
      <c r="Y86" s="148"/>
      <c r="Z86" s="148"/>
      <c r="AA86" s="148"/>
      <c r="AB86" s="148"/>
      <c r="AC86" s="148"/>
      <c r="AD86" s="148"/>
      <c r="AE86" s="148"/>
      <c r="AF86" s="148"/>
      <c r="AG86" s="148"/>
      <c r="AH86" s="148"/>
      <c r="AI86" s="148"/>
      <c r="AJ86" s="148"/>
      <c r="AK86" s="148"/>
      <c r="AL86" s="148"/>
      <c r="AM86" s="148"/>
      <c r="AN86" s="148"/>
    </row>
    <row r="87" spans="2:40" x14ac:dyDescent="0.25">
      <c r="B87" s="308"/>
      <c r="C87" s="211"/>
      <c r="D87" s="203"/>
      <c r="E87" s="428"/>
      <c r="F87" s="428"/>
      <c r="G87" s="10"/>
      <c r="H87" s="11"/>
      <c r="I87" s="11"/>
      <c r="J87" s="11"/>
      <c r="K87" s="11"/>
      <c r="L87" s="11"/>
      <c r="M87" s="11"/>
      <c r="N87" s="11"/>
      <c r="O87" s="11"/>
      <c r="P87" s="11"/>
      <c r="Q87" s="11"/>
      <c r="R87" s="11"/>
      <c r="S87" s="11"/>
      <c r="T87" s="11"/>
      <c r="U87" s="11"/>
      <c r="V87" s="11"/>
      <c r="W87" s="11"/>
      <c r="X87" s="11"/>
      <c r="Y87" s="11"/>
      <c r="Z87" s="11"/>
      <c r="AA87" s="11"/>
      <c r="AB87" s="11"/>
      <c r="AC87" s="11"/>
      <c r="AD87" s="11"/>
      <c r="AE87" s="11"/>
      <c r="AF87" s="11"/>
      <c r="AG87" s="11"/>
      <c r="AH87" s="11"/>
      <c r="AI87" s="11"/>
      <c r="AJ87" s="11"/>
      <c r="AK87" s="11"/>
      <c r="AL87" s="11"/>
      <c r="AM87" s="11"/>
      <c r="AN87" s="11"/>
    </row>
    <row r="88" spans="2:40" ht="14.4" x14ac:dyDescent="0.3">
      <c r="B88" s="308">
        <v>97300</v>
      </c>
      <c r="C88" s="305" t="s">
        <v>177</v>
      </c>
      <c r="D88" s="203"/>
      <c r="E88" s="13">
        <v>0</v>
      </c>
      <c r="F88" s="13">
        <f>ROUND(E325,-1)</f>
        <v>0</v>
      </c>
      <c r="G88" s="14">
        <f t="shared" ref="G88:G89" si="7">SUM(E88:F88)</f>
        <v>0</v>
      </c>
      <c r="H88" s="39" t="s">
        <v>288</v>
      </c>
      <c r="I88" s="11"/>
      <c r="J88" s="11"/>
      <c r="K88" s="11"/>
      <c r="L88" s="11"/>
      <c r="M88" s="11"/>
      <c r="N88" s="11"/>
      <c r="O88" s="11"/>
      <c r="P88" s="11"/>
      <c r="Q88" s="11"/>
      <c r="R88" s="11"/>
      <c r="S88" s="11"/>
      <c r="T88" s="11"/>
      <c r="U88" s="11"/>
      <c r="V88" s="11"/>
      <c r="W88" s="11"/>
      <c r="X88" s="11"/>
      <c r="Y88" s="11"/>
      <c r="Z88" s="11"/>
      <c r="AA88" s="11"/>
      <c r="AB88" s="11"/>
      <c r="AC88" s="11"/>
      <c r="AD88" s="11"/>
      <c r="AE88" s="11"/>
      <c r="AF88" s="11"/>
      <c r="AG88" s="11"/>
      <c r="AH88" s="11"/>
      <c r="AI88" s="11"/>
      <c r="AJ88" s="11"/>
      <c r="AK88" s="11"/>
      <c r="AL88" s="11"/>
      <c r="AM88" s="11"/>
      <c r="AN88" s="11"/>
    </row>
    <row r="89" spans="2:40" ht="14.4" x14ac:dyDescent="0.3">
      <c r="B89" s="308">
        <v>97350</v>
      </c>
      <c r="C89" s="305" t="s">
        <v>178</v>
      </c>
      <c r="D89" s="203"/>
      <c r="E89" s="13">
        <f>ROUND(E334,-1)</f>
        <v>0</v>
      </c>
      <c r="F89" s="14">
        <v>0</v>
      </c>
      <c r="G89" s="14">
        <f t="shared" si="7"/>
        <v>0</v>
      </c>
      <c r="H89" s="39" t="s">
        <v>288</v>
      </c>
      <c r="I89" s="11"/>
      <c r="J89" s="11"/>
      <c r="K89" s="11"/>
      <c r="L89" s="11"/>
      <c r="M89" s="11"/>
      <c r="N89" s="11"/>
      <c r="O89" s="11"/>
      <c r="P89" s="11"/>
      <c r="Q89" s="11"/>
      <c r="R89" s="11"/>
      <c r="S89" s="11"/>
      <c r="T89" s="11"/>
      <c r="U89" s="11"/>
      <c r="V89" s="11"/>
      <c r="W89" s="11"/>
      <c r="X89" s="11"/>
      <c r="Y89" s="11"/>
      <c r="Z89" s="11"/>
      <c r="AA89" s="11"/>
      <c r="AB89" s="11"/>
      <c r="AC89" s="11"/>
      <c r="AD89" s="11"/>
      <c r="AE89" s="11"/>
      <c r="AF89" s="11"/>
      <c r="AG89" s="11"/>
      <c r="AH89" s="11"/>
      <c r="AI89" s="11"/>
      <c r="AJ89" s="11"/>
      <c r="AK89" s="11"/>
      <c r="AL89" s="11"/>
      <c r="AM89" s="11"/>
      <c r="AN89" s="11"/>
    </row>
    <row r="90" spans="2:40" s="202" customFormat="1" x14ac:dyDescent="0.25">
      <c r="B90" s="309"/>
      <c r="C90" s="24" t="s">
        <v>179</v>
      </c>
      <c r="D90" s="204"/>
      <c r="E90" s="132">
        <f>SUM(E88:E89)</f>
        <v>0</v>
      </c>
      <c r="F90" s="132">
        <f>SUM(F88:F89)</f>
        <v>0</v>
      </c>
      <c r="G90" s="132">
        <f>SUM(G88:G89)</f>
        <v>0</v>
      </c>
      <c r="H90" s="148"/>
      <c r="I90" s="148"/>
      <c r="J90" s="148"/>
      <c r="K90" s="148"/>
      <c r="L90" s="148"/>
      <c r="M90" s="148"/>
      <c r="N90" s="148"/>
      <c r="O90" s="148"/>
      <c r="P90" s="148"/>
      <c r="Q90" s="148"/>
      <c r="R90" s="148"/>
      <c r="S90" s="148"/>
      <c r="T90" s="148"/>
      <c r="U90" s="148"/>
      <c r="V90" s="148"/>
      <c r="W90" s="148"/>
      <c r="X90" s="148"/>
      <c r="Y90" s="148"/>
      <c r="Z90" s="148"/>
      <c r="AA90" s="148"/>
      <c r="AB90" s="148"/>
      <c r="AC90" s="148"/>
      <c r="AD90" s="148"/>
      <c r="AE90" s="148"/>
      <c r="AF90" s="148"/>
      <c r="AG90" s="148"/>
      <c r="AH90" s="148"/>
      <c r="AI90" s="148"/>
      <c r="AJ90" s="148"/>
      <c r="AK90" s="148"/>
      <c r="AL90" s="148"/>
      <c r="AM90" s="148"/>
      <c r="AN90" s="148"/>
    </row>
    <row r="91" spans="2:40" x14ac:dyDescent="0.25">
      <c r="B91" s="308"/>
      <c r="C91" s="211"/>
      <c r="D91" s="203"/>
      <c r="E91" s="13"/>
      <c r="F91" s="14"/>
      <c r="G91" s="14"/>
      <c r="H91" s="11"/>
      <c r="I91" s="11"/>
      <c r="J91" s="11"/>
      <c r="K91" s="11"/>
      <c r="L91" s="11"/>
      <c r="M91" s="11"/>
      <c r="N91" s="11"/>
      <c r="O91" s="11"/>
      <c r="P91" s="11"/>
      <c r="Q91" s="11"/>
      <c r="R91" s="11"/>
      <c r="S91" s="11"/>
      <c r="T91" s="11"/>
      <c r="U91" s="11"/>
      <c r="V91" s="11"/>
      <c r="W91" s="11"/>
      <c r="X91" s="11"/>
      <c r="Y91" s="11"/>
      <c r="Z91" s="11"/>
      <c r="AA91" s="11"/>
      <c r="AB91" s="11"/>
      <c r="AC91" s="11"/>
      <c r="AD91" s="11"/>
      <c r="AE91" s="11"/>
      <c r="AF91" s="11"/>
      <c r="AG91" s="11"/>
      <c r="AH91" s="11"/>
      <c r="AI91" s="11"/>
      <c r="AJ91" s="11"/>
      <c r="AK91" s="11"/>
      <c r="AL91" s="11"/>
      <c r="AM91" s="11"/>
      <c r="AN91" s="11"/>
    </row>
    <row r="92" spans="2:40" x14ac:dyDescent="0.25">
      <c r="B92" s="308"/>
      <c r="C92" s="24" t="s">
        <v>193</v>
      </c>
      <c r="D92" s="25"/>
      <c r="E92" s="303">
        <f>E37+E43+E51+E69+E75+E81+E86+E90</f>
        <v>0</v>
      </c>
      <c r="F92" s="153">
        <f>F37+F43+F51+F69+F75+F81+F86+F90</f>
        <v>0</v>
      </c>
      <c r="G92" s="153">
        <f>G37+G43+G51+G69+G75+G81+G86+G90</f>
        <v>0</v>
      </c>
      <c r="H92" s="11"/>
      <c r="I92" s="11"/>
      <c r="J92" s="11"/>
      <c r="K92" s="11"/>
      <c r="L92" s="11"/>
      <c r="M92" s="11"/>
      <c r="N92" s="11"/>
      <c r="O92" s="11"/>
      <c r="P92" s="11"/>
      <c r="Q92" s="11"/>
      <c r="R92" s="11"/>
      <c r="S92" s="11"/>
      <c r="T92" s="11"/>
      <c r="U92" s="11"/>
      <c r="V92" s="11"/>
      <c r="W92" s="11"/>
      <c r="X92" s="11"/>
      <c r="Y92" s="11"/>
      <c r="Z92" s="11"/>
      <c r="AA92" s="11"/>
      <c r="AB92" s="11"/>
      <c r="AC92" s="11"/>
      <c r="AD92" s="11"/>
      <c r="AE92" s="11"/>
      <c r="AF92" s="11"/>
      <c r="AG92" s="11"/>
      <c r="AH92" s="11"/>
      <c r="AI92" s="11"/>
      <c r="AJ92" s="11"/>
      <c r="AK92" s="11"/>
      <c r="AL92" s="11"/>
      <c r="AM92" s="11"/>
      <c r="AN92" s="11"/>
    </row>
    <row r="93" spans="2:40" ht="17.399999999999999" x14ac:dyDescent="0.55000000000000004">
      <c r="B93" s="308"/>
      <c r="C93" s="24"/>
      <c r="D93" s="25"/>
      <c r="E93" s="430"/>
      <c r="F93" s="27"/>
      <c r="G93" s="27"/>
      <c r="H93" s="11"/>
      <c r="I93" s="11"/>
      <c r="J93" s="11"/>
      <c r="K93" s="11"/>
      <c r="L93" s="11"/>
      <c r="M93" s="11"/>
      <c r="N93" s="11"/>
      <c r="O93" s="11"/>
      <c r="P93" s="11"/>
      <c r="Q93" s="11"/>
      <c r="R93" s="11"/>
      <c r="S93" s="11"/>
      <c r="T93" s="11"/>
      <c r="U93" s="11"/>
      <c r="V93" s="11"/>
      <c r="W93" s="11"/>
      <c r="X93" s="11"/>
      <c r="Y93" s="11"/>
      <c r="Z93" s="11"/>
      <c r="AA93" s="11"/>
      <c r="AB93" s="11"/>
      <c r="AC93" s="11"/>
      <c r="AD93" s="11"/>
      <c r="AE93" s="11"/>
      <c r="AF93" s="11"/>
      <c r="AG93" s="11"/>
      <c r="AH93" s="11"/>
      <c r="AI93" s="11"/>
      <c r="AJ93" s="11"/>
      <c r="AK93" s="11"/>
      <c r="AL93" s="11"/>
      <c r="AM93" s="11"/>
      <c r="AN93" s="11"/>
    </row>
    <row r="94" spans="2:40" x14ac:dyDescent="0.25">
      <c r="B94" s="310"/>
      <c r="C94" s="24" t="s">
        <v>243</v>
      </c>
      <c r="D94" s="25"/>
      <c r="E94" s="303">
        <f>E24-E92</f>
        <v>0</v>
      </c>
      <c r="F94" s="153">
        <f>F24-F92</f>
        <v>0</v>
      </c>
      <c r="G94" s="153">
        <f>G24-G92</f>
        <v>0</v>
      </c>
      <c r="H94" s="11"/>
      <c r="I94" s="11"/>
      <c r="J94" s="11"/>
      <c r="K94" s="11"/>
      <c r="L94" s="11"/>
      <c r="M94" s="11"/>
      <c r="N94" s="11"/>
      <c r="O94" s="11"/>
      <c r="P94" s="11"/>
      <c r="Q94" s="11"/>
      <c r="R94" s="11"/>
      <c r="S94" s="11"/>
      <c r="T94" s="11"/>
      <c r="U94" s="11"/>
      <c r="V94" s="11"/>
      <c r="W94" s="11"/>
      <c r="X94" s="11"/>
      <c r="Y94" s="11"/>
      <c r="Z94" s="11"/>
      <c r="AA94" s="11"/>
      <c r="AB94" s="11"/>
      <c r="AC94" s="11"/>
      <c r="AD94" s="11"/>
      <c r="AE94" s="11"/>
      <c r="AF94" s="11"/>
      <c r="AG94" s="11"/>
      <c r="AH94" s="11"/>
      <c r="AI94" s="11"/>
      <c r="AJ94" s="11"/>
      <c r="AK94" s="11"/>
      <c r="AL94" s="11"/>
      <c r="AM94" s="11"/>
      <c r="AN94" s="11"/>
    </row>
    <row r="95" spans="2:40" ht="15" customHeight="1" x14ac:dyDescent="0.55000000000000004">
      <c r="B95" s="308"/>
      <c r="C95" s="25"/>
      <c r="D95" s="25"/>
      <c r="E95" s="431"/>
      <c r="F95" s="37"/>
      <c r="G95" s="37"/>
      <c r="H95" s="91"/>
      <c r="I95" s="11"/>
      <c r="J95" s="11"/>
      <c r="K95" s="11"/>
      <c r="L95" s="11"/>
      <c r="M95" s="11"/>
      <c r="N95" s="11"/>
      <c r="O95" s="11"/>
      <c r="P95" s="11"/>
      <c r="Q95" s="11"/>
      <c r="R95" s="11"/>
      <c r="S95" s="11"/>
      <c r="T95" s="11"/>
      <c r="U95" s="11"/>
      <c r="V95" s="11"/>
      <c r="W95" s="11"/>
      <c r="X95" s="11"/>
      <c r="Y95" s="11"/>
      <c r="Z95" s="11"/>
      <c r="AA95" s="11"/>
      <c r="AB95" s="11"/>
      <c r="AC95" s="11"/>
      <c r="AD95" s="11"/>
      <c r="AE95" s="11"/>
      <c r="AF95" s="11"/>
      <c r="AG95" s="11"/>
      <c r="AH95" s="11"/>
      <c r="AI95" s="11"/>
      <c r="AJ95" s="11"/>
      <c r="AK95" s="11"/>
      <c r="AL95" s="11"/>
      <c r="AM95" s="11"/>
      <c r="AN95" s="11"/>
    </row>
    <row r="96" spans="2:40" ht="17.399999999999999" x14ac:dyDescent="0.55000000000000004">
      <c r="B96" s="308"/>
      <c r="C96" s="86" t="s">
        <v>115</v>
      </c>
      <c r="D96" s="87"/>
      <c r="E96" s="432"/>
      <c r="F96" s="86"/>
      <c r="G96" s="37"/>
      <c r="H96" s="91"/>
      <c r="I96" s="92"/>
      <c r="J96" s="11"/>
      <c r="K96" s="11"/>
      <c r="L96" s="11"/>
      <c r="M96" s="11"/>
      <c r="N96" s="11"/>
      <c r="O96" s="11"/>
      <c r="P96" s="11"/>
      <c r="Q96" s="11"/>
      <c r="R96" s="11"/>
      <c r="S96" s="11"/>
      <c r="T96" s="11"/>
      <c r="U96" s="11"/>
      <c r="V96" s="11"/>
      <c r="W96" s="11"/>
      <c r="X96" s="11"/>
      <c r="Y96" s="11"/>
      <c r="Z96" s="11"/>
      <c r="AA96" s="11"/>
      <c r="AB96" s="11"/>
      <c r="AC96" s="11"/>
      <c r="AD96" s="11"/>
      <c r="AE96" s="11"/>
      <c r="AF96" s="11"/>
      <c r="AG96" s="11"/>
      <c r="AH96" s="11"/>
      <c r="AI96" s="11"/>
      <c r="AJ96" s="11"/>
      <c r="AK96" s="11"/>
      <c r="AL96" s="11"/>
      <c r="AM96" s="11"/>
      <c r="AN96" s="11"/>
    </row>
    <row r="97" spans="2:41" ht="17.399999999999999" x14ac:dyDescent="0.55000000000000004">
      <c r="B97" s="310"/>
      <c r="C97" s="305" t="s">
        <v>116</v>
      </c>
      <c r="D97" s="203"/>
      <c r="E97" s="88">
        <v>0</v>
      </c>
      <c r="F97" s="88">
        <v>0</v>
      </c>
      <c r="G97" s="90">
        <f>SUM(E97:F97)</f>
        <v>0</v>
      </c>
      <c r="H97" s="37"/>
      <c r="I97" s="92"/>
      <c r="J97" s="11"/>
      <c r="K97" s="11"/>
      <c r="L97" s="11"/>
      <c r="M97" s="11"/>
      <c r="N97" s="11"/>
      <c r="O97" s="11"/>
      <c r="P97" s="11"/>
      <c r="Q97" s="11"/>
      <c r="R97" s="11"/>
      <c r="S97" s="11"/>
      <c r="T97" s="11"/>
      <c r="U97" s="11"/>
      <c r="V97" s="11"/>
      <c r="W97" s="11"/>
      <c r="X97" s="11"/>
      <c r="Y97" s="11"/>
      <c r="Z97" s="11"/>
      <c r="AA97" s="11"/>
      <c r="AB97" s="11"/>
      <c r="AC97" s="11"/>
      <c r="AD97" s="11"/>
      <c r="AE97" s="11"/>
      <c r="AF97" s="11"/>
      <c r="AG97" s="11"/>
      <c r="AH97" s="11"/>
      <c r="AI97" s="11"/>
      <c r="AJ97" s="11"/>
      <c r="AK97" s="11"/>
      <c r="AL97" s="11"/>
      <c r="AM97" s="11"/>
      <c r="AN97" s="11"/>
      <c r="AO97" s="11"/>
    </row>
    <row r="98" spans="2:41" ht="17.399999999999999" x14ac:dyDescent="0.55000000000000004">
      <c r="B98" s="310"/>
      <c r="C98" s="305" t="s">
        <v>117</v>
      </c>
      <c r="D98" s="203"/>
      <c r="E98" s="88">
        <v>0</v>
      </c>
      <c r="F98" s="88">
        <f>ROUND(E97*(-1),-1)</f>
        <v>0</v>
      </c>
      <c r="G98" s="90">
        <f t="shared" ref="G98:G100" si="8">SUM(E98:F98)</f>
        <v>0</v>
      </c>
      <c r="H98" s="37"/>
      <c r="I98" s="92"/>
      <c r="J98" s="11"/>
      <c r="K98" s="11"/>
      <c r="L98" s="11"/>
      <c r="M98" s="11"/>
      <c r="N98" s="11"/>
      <c r="O98" s="11"/>
      <c r="P98" s="11"/>
      <c r="Q98" s="11"/>
      <c r="R98" s="11"/>
      <c r="S98" s="11"/>
      <c r="T98" s="11"/>
      <c r="U98" s="11"/>
      <c r="V98" s="11"/>
      <c r="W98" s="11"/>
      <c r="X98" s="11"/>
      <c r="Y98" s="11"/>
      <c r="Z98" s="11"/>
      <c r="AA98" s="11"/>
      <c r="AB98" s="11"/>
      <c r="AC98" s="11"/>
      <c r="AD98" s="11"/>
      <c r="AE98" s="11"/>
      <c r="AF98" s="11"/>
      <c r="AG98" s="11"/>
      <c r="AH98" s="11"/>
      <c r="AI98" s="11"/>
      <c r="AJ98" s="11"/>
      <c r="AK98" s="11"/>
      <c r="AL98" s="11"/>
      <c r="AM98" s="11"/>
      <c r="AN98" s="11"/>
      <c r="AO98" s="11"/>
    </row>
    <row r="99" spans="2:41" ht="14.4" x14ac:dyDescent="0.3">
      <c r="B99" s="212"/>
      <c r="C99" s="305" t="s">
        <v>122</v>
      </c>
      <c r="D99" s="203"/>
      <c r="E99" s="168">
        <f>ROUND((E343*-1),-1)</f>
        <v>0</v>
      </c>
      <c r="F99" s="68"/>
      <c r="G99" s="90">
        <f t="shared" si="8"/>
        <v>0</v>
      </c>
      <c r="H99" s="39" t="s">
        <v>288</v>
      </c>
      <c r="I99" s="92"/>
      <c r="J99" s="11"/>
      <c r="K99" s="11"/>
      <c r="L99" s="11"/>
      <c r="M99" s="11"/>
      <c r="N99" s="11"/>
      <c r="O99" s="11"/>
      <c r="P99" s="11"/>
      <c r="Q99" s="11"/>
      <c r="R99" s="11"/>
      <c r="S99" s="11"/>
      <c r="T99" s="11"/>
      <c r="U99" s="11"/>
      <c r="V99" s="11"/>
      <c r="W99" s="11"/>
      <c r="X99" s="11"/>
      <c r="Y99" s="11"/>
      <c r="Z99" s="11"/>
      <c r="AA99" s="11"/>
      <c r="AB99" s="11"/>
      <c r="AC99" s="11"/>
      <c r="AD99" s="11"/>
      <c r="AE99" s="11"/>
      <c r="AF99" s="11"/>
      <c r="AG99" s="11"/>
      <c r="AH99" s="11"/>
      <c r="AI99" s="11"/>
      <c r="AJ99" s="11"/>
      <c r="AK99" s="11"/>
      <c r="AL99" s="11"/>
      <c r="AM99" s="11"/>
      <c r="AN99" s="11"/>
      <c r="AO99" s="11"/>
    </row>
    <row r="100" spans="2:41" ht="17.399999999999999" x14ac:dyDescent="0.55000000000000004">
      <c r="B100" s="212"/>
      <c r="C100" s="305" t="s">
        <v>621</v>
      </c>
      <c r="D100" s="203"/>
      <c r="E100" s="88">
        <v>0</v>
      </c>
      <c r="F100" s="304">
        <v>0</v>
      </c>
      <c r="G100" s="90">
        <f t="shared" si="8"/>
        <v>0</v>
      </c>
      <c r="H100" s="37"/>
      <c r="I100" s="92"/>
      <c r="J100" s="11"/>
      <c r="K100" s="11"/>
      <c r="L100" s="11"/>
      <c r="M100" s="11"/>
      <c r="N100" s="11"/>
      <c r="O100" s="11"/>
      <c r="P100" s="11"/>
      <c r="Q100" s="11"/>
      <c r="R100" s="11"/>
      <c r="S100" s="11"/>
      <c r="T100" s="11"/>
      <c r="U100" s="11"/>
      <c r="V100" s="11"/>
      <c r="W100" s="11"/>
      <c r="X100" s="11"/>
      <c r="Y100" s="11"/>
      <c r="Z100" s="11"/>
      <c r="AA100" s="11"/>
      <c r="AB100" s="11"/>
      <c r="AC100" s="11"/>
      <c r="AD100" s="11"/>
      <c r="AE100" s="11"/>
      <c r="AF100" s="11"/>
      <c r="AG100" s="11"/>
      <c r="AH100" s="11"/>
      <c r="AI100" s="11"/>
      <c r="AJ100" s="11"/>
      <c r="AK100" s="11"/>
      <c r="AL100" s="11"/>
      <c r="AM100" s="11"/>
      <c r="AN100" s="11"/>
      <c r="AO100" s="11"/>
    </row>
    <row r="101" spans="2:41" ht="17.399999999999999" x14ac:dyDescent="0.55000000000000004">
      <c r="B101" s="209"/>
      <c r="C101" s="1029" t="s">
        <v>123</v>
      </c>
      <c r="D101" s="1030"/>
      <c r="E101" s="59">
        <f>SUM(E97:E100)</f>
        <v>0</v>
      </c>
      <c r="F101" s="59">
        <f>SUM(F97:F100)</f>
        <v>0</v>
      </c>
      <c r="G101" s="59">
        <f>SUM(G97:G100)</f>
        <v>0</v>
      </c>
      <c r="H101" s="37"/>
      <c r="I101" s="92"/>
      <c r="J101" s="11"/>
      <c r="K101" s="11"/>
      <c r="L101" s="11"/>
      <c r="M101" s="11"/>
      <c r="N101" s="11"/>
      <c r="O101" s="11"/>
      <c r="P101" s="11"/>
      <c r="Q101" s="11"/>
      <c r="R101" s="11"/>
      <c r="S101" s="11"/>
      <c r="T101" s="11"/>
      <c r="U101" s="11"/>
      <c r="V101" s="11"/>
      <c r="W101" s="11"/>
      <c r="X101" s="11"/>
      <c r="Y101" s="11"/>
      <c r="Z101" s="11"/>
      <c r="AA101" s="11"/>
      <c r="AB101" s="11"/>
      <c r="AC101" s="11"/>
      <c r="AD101" s="11"/>
      <c r="AE101" s="11"/>
      <c r="AF101" s="11"/>
      <c r="AG101" s="11"/>
      <c r="AH101" s="11"/>
      <c r="AI101" s="11"/>
      <c r="AJ101" s="11"/>
      <c r="AK101" s="11"/>
      <c r="AL101" s="11"/>
      <c r="AM101" s="11"/>
      <c r="AN101" s="11"/>
      <c r="AO101" s="11"/>
    </row>
    <row r="102" spans="2:41" x14ac:dyDescent="0.25">
      <c r="B102" s="209"/>
      <c r="C102" s="211"/>
      <c r="D102" s="203"/>
      <c r="E102" s="36"/>
      <c r="F102" s="36"/>
      <c r="G102" s="36"/>
      <c r="H102" s="91"/>
      <c r="I102" s="92"/>
      <c r="J102" s="11"/>
      <c r="K102" s="11"/>
      <c r="L102" s="11"/>
      <c r="M102" s="11"/>
      <c r="N102" s="11"/>
      <c r="O102" s="11"/>
      <c r="P102" s="11"/>
      <c r="Q102" s="11"/>
      <c r="R102" s="11"/>
      <c r="S102" s="11"/>
      <c r="T102" s="11"/>
      <c r="U102" s="11"/>
      <c r="V102" s="11"/>
      <c r="W102" s="11"/>
      <c r="X102" s="11"/>
      <c r="Y102" s="11"/>
      <c r="Z102" s="11"/>
      <c r="AA102" s="11"/>
      <c r="AB102" s="11"/>
      <c r="AC102" s="11"/>
      <c r="AD102" s="11"/>
      <c r="AE102" s="11"/>
      <c r="AF102" s="11"/>
      <c r="AG102" s="11"/>
      <c r="AH102" s="11"/>
      <c r="AI102" s="11"/>
      <c r="AJ102" s="11"/>
      <c r="AK102" s="11"/>
      <c r="AL102" s="11"/>
      <c r="AM102" s="11"/>
      <c r="AN102" s="11"/>
    </row>
    <row r="103" spans="2:41" ht="15.6" x14ac:dyDescent="0.4">
      <c r="B103" s="213"/>
      <c r="C103" s="28" t="s">
        <v>243</v>
      </c>
      <c r="D103" s="29"/>
      <c r="E103" s="89">
        <f>E101+E94</f>
        <v>0</v>
      </c>
      <c r="F103" s="89">
        <f t="shared" ref="F103:G103" si="9">F101+F94</f>
        <v>0</v>
      </c>
      <c r="G103" s="89">
        <f t="shared" si="9"/>
        <v>0</v>
      </c>
      <c r="H103" s="91"/>
      <c r="I103" s="92"/>
      <c r="J103" s="11"/>
      <c r="K103" s="11"/>
      <c r="L103" s="11"/>
      <c r="M103" s="11"/>
      <c r="N103" s="11"/>
      <c r="O103" s="11"/>
      <c r="P103" s="11"/>
      <c r="Q103" s="11"/>
      <c r="R103" s="11"/>
      <c r="S103" s="11"/>
      <c r="T103" s="11"/>
      <c r="U103" s="11"/>
      <c r="V103" s="11"/>
      <c r="W103" s="11"/>
      <c r="X103" s="11"/>
      <c r="Y103" s="11"/>
      <c r="Z103" s="11"/>
      <c r="AA103" s="11"/>
      <c r="AB103" s="11"/>
      <c r="AC103" s="11"/>
      <c r="AD103" s="11"/>
      <c r="AE103" s="11"/>
      <c r="AF103" s="11"/>
      <c r="AG103" s="11"/>
      <c r="AH103" s="11"/>
      <c r="AI103" s="11"/>
      <c r="AJ103" s="11"/>
      <c r="AK103" s="11"/>
      <c r="AL103" s="11"/>
      <c r="AM103" s="11"/>
      <c r="AN103" s="11"/>
    </row>
    <row r="104" spans="2:41" x14ac:dyDescent="0.25">
      <c r="B104" s="200"/>
      <c r="F104" s="11"/>
      <c r="G104" s="11"/>
      <c r="H104" s="11"/>
      <c r="I104" s="11"/>
      <c r="J104" s="11"/>
      <c r="K104" s="11"/>
      <c r="L104" s="11"/>
      <c r="M104" s="11"/>
      <c r="N104" s="11"/>
      <c r="O104" s="11"/>
      <c r="P104" s="11"/>
      <c r="Q104" s="11"/>
      <c r="R104" s="11"/>
      <c r="S104" s="11"/>
      <c r="T104" s="11"/>
      <c r="U104" s="11"/>
      <c r="V104" s="11"/>
      <c r="W104" s="11"/>
      <c r="X104" s="11"/>
      <c r="Y104" s="11"/>
      <c r="Z104" s="11"/>
      <c r="AA104" s="11"/>
      <c r="AB104" s="11"/>
      <c r="AC104" s="11"/>
      <c r="AD104" s="11"/>
      <c r="AE104" s="11"/>
      <c r="AF104" s="11"/>
      <c r="AG104" s="11"/>
      <c r="AH104" s="11"/>
      <c r="AI104" s="11"/>
      <c r="AJ104" s="11"/>
      <c r="AK104" s="11"/>
      <c r="AL104" s="11"/>
      <c r="AM104" s="11"/>
      <c r="AN104" s="11"/>
      <c r="AO104" s="11"/>
    </row>
    <row r="105" spans="2:41" x14ac:dyDescent="0.25">
      <c r="B105" s="200"/>
      <c r="F105" s="11"/>
      <c r="G105" s="11"/>
      <c r="H105" s="11"/>
      <c r="I105" s="11"/>
      <c r="J105" s="11"/>
      <c r="K105" s="11"/>
      <c r="L105" s="11"/>
      <c r="M105" s="11"/>
      <c r="N105" s="11"/>
      <c r="O105" s="11"/>
      <c r="P105" s="11"/>
      <c r="Q105" s="11"/>
      <c r="R105" s="11"/>
      <c r="S105" s="11"/>
      <c r="T105" s="11"/>
      <c r="U105" s="11"/>
      <c r="V105" s="11"/>
      <c r="W105" s="11"/>
      <c r="X105" s="11"/>
      <c r="Y105" s="11"/>
      <c r="Z105" s="11"/>
      <c r="AA105" s="11"/>
      <c r="AB105" s="11"/>
      <c r="AC105" s="11"/>
      <c r="AD105" s="11"/>
      <c r="AE105" s="11"/>
      <c r="AF105" s="11"/>
      <c r="AG105" s="11"/>
      <c r="AH105" s="11"/>
      <c r="AI105" s="11"/>
      <c r="AJ105" s="11"/>
      <c r="AK105" s="11"/>
      <c r="AL105" s="11"/>
      <c r="AM105" s="11"/>
      <c r="AN105" s="11"/>
      <c r="AO105" s="11"/>
    </row>
    <row r="106" spans="2:41" x14ac:dyDescent="0.25">
      <c r="B106" s="200"/>
      <c r="F106" s="11"/>
      <c r="G106" s="11"/>
      <c r="H106" s="11"/>
      <c r="I106" s="11"/>
      <c r="J106" s="11"/>
      <c r="K106" s="11"/>
      <c r="L106" s="11"/>
      <c r="M106" s="11"/>
      <c r="N106" s="11"/>
      <c r="O106" s="11"/>
      <c r="P106" s="11"/>
      <c r="Q106" s="11"/>
      <c r="R106" s="11"/>
      <c r="S106" s="11"/>
      <c r="T106" s="11"/>
      <c r="U106" s="11"/>
      <c r="V106" s="11"/>
      <c r="W106" s="11"/>
      <c r="X106" s="11"/>
      <c r="Y106" s="11"/>
      <c r="Z106" s="11"/>
      <c r="AA106" s="11"/>
      <c r="AB106" s="11"/>
      <c r="AC106" s="11"/>
      <c r="AD106" s="11"/>
      <c r="AE106" s="11"/>
      <c r="AF106" s="11"/>
      <c r="AG106" s="11"/>
      <c r="AH106" s="11"/>
      <c r="AI106" s="11"/>
      <c r="AJ106" s="11"/>
      <c r="AK106" s="11"/>
      <c r="AL106" s="11"/>
      <c r="AM106" s="11"/>
      <c r="AN106" s="11"/>
      <c r="AO106" s="11"/>
    </row>
    <row r="107" spans="2:41" x14ac:dyDescent="0.25">
      <c r="B107" s="200"/>
      <c r="F107" s="11"/>
      <c r="G107" s="11"/>
      <c r="H107" s="11"/>
      <c r="I107" s="11"/>
      <c r="J107" s="11"/>
      <c r="K107" s="11"/>
      <c r="L107" s="11"/>
      <c r="M107" s="11"/>
      <c r="N107" s="11"/>
      <c r="O107" s="11"/>
      <c r="P107" s="11"/>
      <c r="Q107" s="11"/>
      <c r="R107" s="11"/>
      <c r="S107" s="11"/>
      <c r="T107" s="11"/>
      <c r="U107" s="11"/>
      <c r="V107" s="11"/>
      <c r="W107" s="11"/>
      <c r="X107" s="11"/>
      <c r="Y107" s="11"/>
      <c r="Z107" s="11"/>
      <c r="AA107" s="11"/>
      <c r="AB107" s="11"/>
      <c r="AC107" s="11"/>
      <c r="AD107" s="11"/>
      <c r="AE107" s="11"/>
      <c r="AF107" s="11"/>
      <c r="AG107" s="11"/>
      <c r="AH107" s="11"/>
      <c r="AI107" s="11"/>
      <c r="AJ107" s="11"/>
      <c r="AK107" s="11"/>
      <c r="AL107" s="11"/>
      <c r="AM107" s="11"/>
      <c r="AN107" s="11"/>
      <c r="AO107" s="11"/>
    </row>
    <row r="108" spans="2:41" x14ac:dyDescent="0.25">
      <c r="B108" s="200"/>
      <c r="F108" s="11"/>
      <c r="G108" s="11"/>
      <c r="H108" s="11"/>
      <c r="I108" s="11"/>
      <c r="J108" s="11"/>
      <c r="K108" s="11"/>
      <c r="L108" s="11"/>
      <c r="M108" s="11"/>
      <c r="N108" s="11"/>
      <c r="O108" s="11"/>
      <c r="P108" s="11"/>
      <c r="Q108" s="11"/>
      <c r="R108" s="11"/>
      <c r="S108" s="11"/>
      <c r="T108" s="11"/>
      <c r="U108" s="11"/>
      <c r="V108" s="11"/>
      <c r="W108" s="11"/>
      <c r="X108" s="11"/>
      <c r="Y108" s="11"/>
      <c r="Z108" s="11"/>
      <c r="AA108" s="11"/>
      <c r="AB108" s="11"/>
      <c r="AC108" s="11"/>
      <c r="AD108" s="11"/>
      <c r="AE108" s="11"/>
      <c r="AF108" s="11"/>
      <c r="AG108" s="11"/>
      <c r="AH108" s="11"/>
      <c r="AI108" s="11"/>
      <c r="AJ108" s="11"/>
      <c r="AK108" s="11"/>
      <c r="AL108" s="11"/>
      <c r="AM108" s="11"/>
      <c r="AN108" s="11"/>
      <c r="AO108" s="11"/>
    </row>
    <row r="109" spans="2:41" x14ac:dyDescent="0.25">
      <c r="B109" s="200"/>
      <c r="F109" s="11"/>
      <c r="G109" s="11"/>
      <c r="H109" s="11"/>
      <c r="I109" s="11"/>
      <c r="J109" s="11"/>
      <c r="K109" s="11"/>
      <c r="L109" s="11"/>
      <c r="M109" s="11"/>
      <c r="N109" s="11"/>
      <c r="O109" s="11"/>
      <c r="P109" s="11"/>
      <c r="Q109" s="11"/>
      <c r="R109" s="11"/>
      <c r="S109" s="11"/>
      <c r="T109" s="11"/>
      <c r="U109" s="11"/>
      <c r="V109" s="11"/>
      <c r="W109" s="11"/>
      <c r="X109" s="11"/>
      <c r="Y109" s="11"/>
      <c r="Z109" s="11"/>
      <c r="AA109" s="11"/>
      <c r="AB109" s="11"/>
      <c r="AC109" s="11"/>
      <c r="AD109" s="11"/>
      <c r="AE109" s="11"/>
      <c r="AF109" s="11"/>
      <c r="AG109" s="11"/>
      <c r="AH109" s="11"/>
      <c r="AI109" s="11"/>
      <c r="AJ109" s="11"/>
      <c r="AK109" s="11"/>
      <c r="AL109" s="11"/>
      <c r="AM109" s="11"/>
      <c r="AN109" s="11"/>
      <c r="AO109" s="11"/>
    </row>
    <row r="110" spans="2:41" ht="21" x14ac:dyDescent="0.25">
      <c r="B110" s="1004" t="s">
        <v>400</v>
      </c>
      <c r="C110" s="1005"/>
      <c r="D110" s="1005"/>
      <c r="E110" s="1005"/>
      <c r="F110" s="1005"/>
      <c r="G110" s="1006"/>
    </row>
    <row r="111" spans="2:41" x14ac:dyDescent="0.25">
      <c r="B111" s="214"/>
      <c r="C111" s="214"/>
      <c r="D111" s="214"/>
      <c r="E111" s="214"/>
      <c r="F111" s="214"/>
      <c r="G111" s="214"/>
    </row>
    <row r="112" spans="2:41" x14ac:dyDescent="0.25">
      <c r="B112" s="997" t="s">
        <v>509</v>
      </c>
      <c r="C112" s="998"/>
      <c r="D112" s="998"/>
      <c r="E112" s="999"/>
      <c r="F112" s="1000" t="s">
        <v>394</v>
      </c>
      <c r="G112" s="1001"/>
    </row>
    <row r="113" spans="2:8" ht="28.5" customHeight="1" x14ac:dyDescent="0.25">
      <c r="B113" s="1009" t="s">
        <v>256</v>
      </c>
      <c r="C113" s="1010"/>
      <c r="D113" s="215">
        <f>D6</f>
        <v>0</v>
      </c>
      <c r="E113" s="216">
        <f>IF(D113&lt;7200,D113*D8,7200*D8)+IF(D113&gt;7200,(D113-7200)*D9,0)</f>
        <v>0</v>
      </c>
      <c r="F113" s="993"/>
      <c r="G113" s="994"/>
    </row>
    <row r="114" spans="2:8" x14ac:dyDescent="0.25">
      <c r="B114" s="217"/>
      <c r="C114" s="218"/>
      <c r="D114" s="218"/>
      <c r="E114" s="219"/>
      <c r="F114" s="982"/>
      <c r="G114" s="983"/>
    </row>
    <row r="115" spans="2:8" x14ac:dyDescent="0.25">
      <c r="B115" s="260" t="s">
        <v>257</v>
      </c>
      <c r="C115" s="413"/>
      <c r="D115" s="221"/>
      <c r="E115" s="414">
        <v>0</v>
      </c>
      <c r="F115" s="982"/>
      <c r="G115" s="983"/>
    </row>
    <row r="116" spans="2:8" x14ac:dyDescent="0.25">
      <c r="B116" s="217"/>
      <c r="C116" s="218"/>
      <c r="D116" s="222"/>
      <c r="E116" s="219"/>
      <c r="F116" s="982"/>
      <c r="G116" s="983"/>
    </row>
    <row r="117" spans="2:8" ht="15.6" x14ac:dyDescent="0.3">
      <c r="B117" s="223" t="s">
        <v>510</v>
      </c>
      <c r="C117" s="224"/>
      <c r="D117" s="225"/>
      <c r="E117" s="226">
        <f>SUM(E113:E116)</f>
        <v>0</v>
      </c>
      <c r="F117" s="1002"/>
      <c r="G117" s="1003"/>
      <c r="H117" s="39" t="s">
        <v>413</v>
      </c>
    </row>
    <row r="118" spans="2:8" ht="15.6" x14ac:dyDescent="0.25">
      <c r="B118" s="227"/>
      <c r="C118" s="218"/>
      <c r="D118" s="222"/>
      <c r="E118" s="228"/>
      <c r="F118" s="229"/>
      <c r="G118" s="229"/>
      <c r="H118" s="210"/>
    </row>
    <row r="119" spans="2:8" x14ac:dyDescent="0.25">
      <c r="B119" s="997" t="s">
        <v>635</v>
      </c>
      <c r="C119" s="998"/>
      <c r="D119" s="998"/>
      <c r="E119" s="999"/>
      <c r="F119" s="1000" t="s">
        <v>394</v>
      </c>
      <c r="G119" s="1001"/>
      <c r="H119" s="210"/>
    </row>
    <row r="120" spans="2:8" x14ac:dyDescent="0.25">
      <c r="B120" s="840" t="s">
        <v>636</v>
      </c>
      <c r="C120" s="841"/>
      <c r="D120" s="230"/>
      <c r="E120" s="231">
        <f>E325</f>
        <v>0</v>
      </c>
      <c r="F120" s="993"/>
      <c r="G120" s="994"/>
      <c r="H120" s="210"/>
    </row>
    <row r="121" spans="2:8" x14ac:dyDescent="0.25">
      <c r="B121" s="217"/>
      <c r="C121" s="218"/>
      <c r="D121" s="218"/>
      <c r="E121" s="219"/>
      <c r="F121" s="982"/>
      <c r="G121" s="983"/>
      <c r="H121" s="210"/>
    </row>
    <row r="122" spans="2:8" x14ac:dyDescent="0.25">
      <c r="B122" s="260" t="s">
        <v>257</v>
      </c>
      <c r="C122" s="413"/>
      <c r="D122" s="221"/>
      <c r="E122" s="414">
        <v>0</v>
      </c>
      <c r="F122" s="982"/>
      <c r="G122" s="983"/>
      <c r="H122" s="210"/>
    </row>
    <row r="123" spans="2:8" x14ac:dyDescent="0.25">
      <c r="B123" s="217"/>
      <c r="C123" s="218"/>
      <c r="D123" s="222"/>
      <c r="E123" s="219"/>
      <c r="F123" s="982"/>
      <c r="G123" s="983"/>
      <c r="H123" s="210"/>
    </row>
    <row r="124" spans="2:8" ht="15.6" x14ac:dyDescent="0.3">
      <c r="B124" s="223" t="s">
        <v>637</v>
      </c>
      <c r="C124" s="224"/>
      <c r="D124" s="225"/>
      <c r="E124" s="226">
        <f>SUM(E120:E123)</f>
        <v>0</v>
      </c>
      <c r="F124" s="1002"/>
      <c r="G124" s="1003"/>
      <c r="H124" s="39" t="s">
        <v>413</v>
      </c>
    </row>
    <row r="125" spans="2:8" ht="17.25" customHeight="1" x14ac:dyDescent="0.25">
      <c r="B125" s="989"/>
      <c r="C125" s="989"/>
      <c r="D125" s="989"/>
      <c r="E125" s="989"/>
      <c r="F125" s="989"/>
      <c r="G125" s="989"/>
      <c r="H125" s="210"/>
    </row>
    <row r="126" spans="2:8" x14ac:dyDescent="0.25">
      <c r="B126" s="997" t="s">
        <v>638</v>
      </c>
      <c r="C126" s="998"/>
      <c r="D126" s="998"/>
      <c r="E126" s="999"/>
      <c r="F126" s="1000" t="s">
        <v>394</v>
      </c>
      <c r="G126" s="1001"/>
      <c r="H126" s="210"/>
    </row>
    <row r="127" spans="2:8" ht="17.25" customHeight="1" x14ac:dyDescent="0.25">
      <c r="B127" s="837" t="s">
        <v>639</v>
      </c>
      <c r="C127" s="838"/>
      <c r="D127" s="232"/>
      <c r="E127" s="415">
        <v>0</v>
      </c>
      <c r="F127" s="993"/>
      <c r="G127" s="994"/>
      <c r="H127" s="210"/>
    </row>
    <row r="128" spans="2:8" x14ac:dyDescent="0.25">
      <c r="B128" s="211" t="s">
        <v>640</v>
      </c>
      <c r="C128" s="218"/>
      <c r="D128" s="233"/>
      <c r="E128" s="415">
        <v>0</v>
      </c>
      <c r="F128" s="982"/>
      <c r="G128" s="983"/>
      <c r="H128" s="210"/>
    </row>
    <row r="129" spans="2:8" ht="15" customHeight="1" x14ac:dyDescent="0.25">
      <c r="B129" s="979" t="s">
        <v>285</v>
      </c>
      <c r="C129" s="413" t="s">
        <v>270</v>
      </c>
      <c r="D129" s="233"/>
      <c r="E129" s="415">
        <v>0</v>
      </c>
      <c r="F129" s="982"/>
      <c r="G129" s="983"/>
      <c r="H129" s="210"/>
    </row>
    <row r="130" spans="2:8" x14ac:dyDescent="0.25">
      <c r="B130" s="980"/>
      <c r="C130" s="413" t="s">
        <v>271</v>
      </c>
      <c r="D130" s="233"/>
      <c r="E130" s="415">
        <v>0</v>
      </c>
      <c r="F130" s="982"/>
      <c r="G130" s="983"/>
      <c r="H130" s="210"/>
    </row>
    <row r="131" spans="2:8" x14ac:dyDescent="0.25">
      <c r="B131" s="981"/>
      <c r="C131" s="413" t="s">
        <v>272</v>
      </c>
      <c r="D131" s="234"/>
      <c r="E131" s="415">
        <v>0</v>
      </c>
      <c r="F131" s="982"/>
      <c r="G131" s="983"/>
      <c r="H131" s="210"/>
    </row>
    <row r="132" spans="2:8" x14ac:dyDescent="0.25">
      <c r="B132" s="217"/>
      <c r="C132" s="218"/>
      <c r="D132" s="235"/>
      <c r="E132" s="219"/>
      <c r="F132" s="982"/>
      <c r="G132" s="983"/>
      <c r="H132" s="210"/>
    </row>
    <row r="133" spans="2:8" ht="15.6" x14ac:dyDescent="0.3">
      <c r="B133" s="223" t="s">
        <v>641</v>
      </c>
      <c r="C133" s="224"/>
      <c r="D133" s="236"/>
      <c r="E133" s="237">
        <f>SUM(E127:E132)</f>
        <v>0</v>
      </c>
      <c r="F133" s="1002"/>
      <c r="G133" s="1003"/>
      <c r="H133" s="39" t="s">
        <v>413</v>
      </c>
    </row>
    <row r="134" spans="2:8" ht="17.25" customHeight="1" x14ac:dyDescent="0.25">
      <c r="B134" s="989"/>
      <c r="C134" s="989"/>
      <c r="D134" s="989"/>
      <c r="E134" s="989"/>
      <c r="F134" s="989"/>
      <c r="G134" s="989"/>
    </row>
    <row r="135" spans="2:8" x14ac:dyDescent="0.25">
      <c r="B135" s="997" t="s">
        <v>518</v>
      </c>
      <c r="C135" s="998"/>
      <c r="D135" s="998"/>
      <c r="E135" s="999"/>
      <c r="F135" s="1000" t="s">
        <v>394</v>
      </c>
      <c r="G135" s="1001"/>
    </row>
    <row r="136" spans="2:8" x14ac:dyDescent="0.25">
      <c r="B136" s="1023" t="s">
        <v>519</v>
      </c>
      <c r="C136" s="1024"/>
      <c r="D136" s="238"/>
      <c r="E136" s="416">
        <v>0</v>
      </c>
      <c r="F136" s="993"/>
      <c r="G136" s="994"/>
    </row>
    <row r="137" spans="2:8" x14ac:dyDescent="0.25">
      <c r="B137" s="239"/>
      <c r="C137" s="240"/>
      <c r="D137" s="238"/>
      <c r="E137" s="238"/>
      <c r="F137" s="982"/>
      <c r="G137" s="983"/>
    </row>
    <row r="138" spans="2:8" x14ac:dyDescent="0.25">
      <c r="B138" s="241" t="s">
        <v>405</v>
      </c>
      <c r="C138" s="240"/>
      <c r="D138" s="238"/>
      <c r="E138" s="242">
        <f>General!C15</f>
        <v>0</v>
      </c>
      <c r="F138" s="982"/>
      <c r="G138" s="983"/>
    </row>
    <row r="139" spans="2:8" x14ac:dyDescent="0.25">
      <c r="B139" s="217"/>
      <c r="C139" s="218"/>
      <c r="D139" s="218"/>
      <c r="E139" s="219"/>
      <c r="F139" s="982"/>
      <c r="G139" s="983"/>
    </row>
    <row r="140" spans="2:8" x14ac:dyDescent="0.25">
      <c r="B140" s="217" t="s">
        <v>404</v>
      </c>
      <c r="C140" s="218"/>
      <c r="D140" s="218"/>
      <c r="E140" s="216">
        <f>E136*E138</f>
        <v>0</v>
      </c>
      <c r="F140" s="982"/>
      <c r="G140" s="983"/>
    </row>
    <row r="141" spans="2:8" ht="15.6" x14ac:dyDescent="0.25">
      <c r="B141" s="217"/>
      <c r="C141" s="221"/>
      <c r="D141" s="218"/>
      <c r="E141" s="243"/>
      <c r="F141" s="982"/>
      <c r="G141" s="983"/>
    </row>
    <row r="142" spans="2:8" ht="14.25" customHeight="1" x14ac:dyDescent="0.25">
      <c r="B142" s="260" t="s">
        <v>257</v>
      </c>
      <c r="C142" s="1011"/>
      <c r="D142" s="1012"/>
      <c r="E142" s="417">
        <v>0</v>
      </c>
      <c r="F142" s="982"/>
      <c r="G142" s="983"/>
    </row>
    <row r="143" spans="2:8" ht="14.25" customHeight="1" x14ac:dyDescent="0.25">
      <c r="B143" s="217"/>
      <c r="C143" s="218"/>
      <c r="D143" s="218"/>
      <c r="E143" s="219"/>
      <c r="F143" s="982"/>
      <c r="G143" s="983"/>
    </row>
    <row r="144" spans="2:8" ht="15.6" x14ac:dyDescent="0.3">
      <c r="B144" s="223" t="s">
        <v>407</v>
      </c>
      <c r="C144" s="224"/>
      <c r="D144" s="224"/>
      <c r="E144" s="226">
        <f>E142+E140</f>
        <v>0</v>
      </c>
      <c r="F144" s="1027"/>
      <c r="G144" s="1028"/>
      <c r="H144" s="39" t="s">
        <v>413</v>
      </c>
    </row>
    <row r="145" spans="1:8" ht="17.25" customHeight="1" x14ac:dyDescent="0.25">
      <c r="B145" s="989"/>
      <c r="C145" s="989"/>
      <c r="D145" s="989"/>
      <c r="E145" s="989"/>
      <c r="F145" s="989"/>
      <c r="G145" s="989"/>
    </row>
    <row r="146" spans="1:8" x14ac:dyDescent="0.25">
      <c r="B146" s="997" t="s">
        <v>35</v>
      </c>
      <c r="C146" s="998"/>
      <c r="D146" s="998"/>
      <c r="E146" s="999"/>
      <c r="F146" s="1000" t="s">
        <v>394</v>
      </c>
      <c r="G146" s="1001"/>
    </row>
    <row r="147" spans="1:8" x14ac:dyDescent="0.25">
      <c r="B147" s="244"/>
      <c r="C147" s="245"/>
      <c r="D147" s="246" t="s">
        <v>646</v>
      </c>
      <c r="E147" s="246" t="s">
        <v>136</v>
      </c>
      <c r="F147" s="247"/>
      <c r="G147" s="248"/>
    </row>
    <row r="148" spans="1:8" x14ac:dyDescent="0.25">
      <c r="B148" s="249" t="s">
        <v>647</v>
      </c>
      <c r="C148" s="250"/>
      <c r="D148" s="251"/>
      <c r="E148" s="252"/>
      <c r="F148" s="993"/>
      <c r="G148" s="994"/>
    </row>
    <row r="149" spans="1:8" ht="14.25" customHeight="1" x14ac:dyDescent="0.25">
      <c r="B149" s="253" t="s">
        <v>650</v>
      </c>
      <c r="C149" s="250"/>
      <c r="D149" s="231">
        <f>E334</f>
        <v>0</v>
      </c>
      <c r="E149" s="254"/>
      <c r="F149" s="982"/>
      <c r="G149" s="983"/>
    </row>
    <row r="150" spans="1:8" ht="14.25" customHeight="1" x14ac:dyDescent="0.25">
      <c r="B150" s="253" t="s">
        <v>649</v>
      </c>
      <c r="C150" s="250"/>
      <c r="D150" s="231">
        <f>E328*D9*0.8*D10</f>
        <v>0</v>
      </c>
      <c r="E150" s="254"/>
      <c r="F150" s="982"/>
      <c r="G150" s="983"/>
    </row>
    <row r="151" spans="1:8" ht="14.25" customHeight="1" x14ac:dyDescent="0.25">
      <c r="B151" s="984" t="s">
        <v>648</v>
      </c>
      <c r="C151" s="985"/>
      <c r="D151" s="255"/>
      <c r="E151" s="418">
        <v>0</v>
      </c>
      <c r="F151" s="982"/>
      <c r="G151" s="983"/>
    </row>
    <row r="152" spans="1:8" x14ac:dyDescent="0.25">
      <c r="B152" s="979" t="s">
        <v>434</v>
      </c>
      <c r="C152" s="419" t="s">
        <v>438</v>
      </c>
      <c r="D152" s="418">
        <v>0</v>
      </c>
      <c r="E152" s="418">
        <v>0</v>
      </c>
      <c r="F152" s="982"/>
      <c r="G152" s="983"/>
    </row>
    <row r="153" spans="1:8" x14ac:dyDescent="0.25">
      <c r="B153" s="980"/>
      <c r="C153" s="419" t="s">
        <v>439</v>
      </c>
      <c r="D153" s="418">
        <v>0</v>
      </c>
      <c r="E153" s="418">
        <v>0</v>
      </c>
      <c r="F153" s="982"/>
      <c r="G153" s="983"/>
    </row>
    <row r="154" spans="1:8" x14ac:dyDescent="0.25">
      <c r="B154" s="981"/>
      <c r="C154" s="419" t="s">
        <v>440</v>
      </c>
      <c r="D154" s="418">
        <v>0</v>
      </c>
      <c r="E154" s="418">
        <v>0</v>
      </c>
      <c r="F154" s="982"/>
      <c r="G154" s="983"/>
    </row>
    <row r="155" spans="1:8" x14ac:dyDescent="0.25">
      <c r="B155" s="217"/>
      <c r="C155" s="218"/>
      <c r="D155" s="218"/>
      <c r="E155" s="219"/>
      <c r="F155" s="982"/>
      <c r="G155" s="983"/>
    </row>
    <row r="156" spans="1:8" ht="15.6" x14ac:dyDescent="0.3">
      <c r="B156" s="223" t="s">
        <v>412</v>
      </c>
      <c r="C156" s="224"/>
      <c r="D156" s="226">
        <f>SUM(D148:D154)</f>
        <v>0</v>
      </c>
      <c r="E156" s="226">
        <f>SUM(E148:E154)</f>
        <v>0</v>
      </c>
      <c r="F156" s="1002"/>
      <c r="G156" s="1003"/>
      <c r="H156" s="39" t="s">
        <v>413</v>
      </c>
    </row>
    <row r="157" spans="1:8" ht="17.25" customHeight="1" x14ac:dyDescent="0.25">
      <c r="B157" s="989"/>
      <c r="C157" s="989"/>
      <c r="D157" s="989"/>
      <c r="E157" s="989"/>
      <c r="F157" s="989"/>
      <c r="G157" s="989"/>
      <c r="H157" s="210"/>
    </row>
    <row r="158" spans="1:8" ht="21" x14ac:dyDescent="0.25">
      <c r="B158" s="1004" t="s">
        <v>420</v>
      </c>
      <c r="C158" s="1005"/>
      <c r="D158" s="1005"/>
      <c r="E158" s="1005"/>
      <c r="F158" s="1005"/>
      <c r="G158" s="1006"/>
    </row>
    <row r="159" spans="1:8" ht="17.25" customHeight="1" x14ac:dyDescent="0.25">
      <c r="A159" s="203"/>
      <c r="B159" s="989"/>
      <c r="C159" s="989"/>
      <c r="D159" s="989"/>
      <c r="E159" s="989"/>
      <c r="F159" s="989"/>
      <c r="G159" s="989"/>
    </row>
    <row r="160" spans="1:8" x14ac:dyDescent="0.25">
      <c r="B160" s="997" t="s">
        <v>416</v>
      </c>
      <c r="C160" s="998"/>
      <c r="D160" s="998"/>
      <c r="E160" s="999"/>
      <c r="F160" s="1000" t="s">
        <v>370</v>
      </c>
      <c r="G160" s="1001"/>
    </row>
    <row r="161" spans="2:8" x14ac:dyDescent="0.25">
      <c r="B161" s="256" t="s">
        <v>417</v>
      </c>
      <c r="C161" s="257"/>
      <c r="D161" s="258"/>
      <c r="E161" s="418">
        <v>0</v>
      </c>
      <c r="F161" s="1015"/>
      <c r="G161" s="1016"/>
    </row>
    <row r="162" spans="2:8" x14ac:dyDescent="0.25">
      <c r="B162" s="217"/>
      <c r="C162" s="218"/>
      <c r="D162" s="238"/>
      <c r="E162" s="252"/>
      <c r="F162" s="991"/>
      <c r="G162" s="992"/>
    </row>
    <row r="163" spans="2:8" x14ac:dyDescent="0.25">
      <c r="B163" s="1023" t="s">
        <v>418</v>
      </c>
      <c r="C163" s="1024"/>
      <c r="D163" s="259"/>
      <c r="E163" s="420">
        <f>E161*General!C9</f>
        <v>0</v>
      </c>
      <c r="F163" s="991"/>
      <c r="G163" s="992"/>
    </row>
    <row r="164" spans="2:8" x14ac:dyDescent="0.25">
      <c r="B164" s="217"/>
      <c r="C164" s="221"/>
      <c r="D164" s="259"/>
      <c r="E164" s="238"/>
      <c r="F164" s="991"/>
      <c r="G164" s="992"/>
    </row>
    <row r="165" spans="2:8" x14ac:dyDescent="0.25">
      <c r="B165" s="260" t="s">
        <v>379</v>
      </c>
      <c r="C165" s="413"/>
      <c r="D165" s="259"/>
      <c r="E165" s="418">
        <v>0</v>
      </c>
      <c r="F165" s="991"/>
      <c r="G165" s="992"/>
    </row>
    <row r="166" spans="2:8" x14ac:dyDescent="0.25">
      <c r="B166" s="260"/>
      <c r="C166" s="221"/>
      <c r="D166" s="259"/>
      <c r="E166" s="238"/>
      <c r="F166" s="991"/>
      <c r="G166" s="992"/>
    </row>
    <row r="167" spans="2:8" ht="15.6" x14ac:dyDescent="0.3">
      <c r="B167" s="261" t="s">
        <v>419</v>
      </c>
      <c r="C167" s="262"/>
      <c r="D167" s="263"/>
      <c r="E167" s="264">
        <f>SUM(E161:E166)</f>
        <v>0</v>
      </c>
      <c r="F167" s="1025"/>
      <c r="G167" s="1026"/>
      <c r="H167" s="39" t="s">
        <v>413</v>
      </c>
    </row>
    <row r="168" spans="2:8" ht="17.25" customHeight="1" x14ac:dyDescent="0.25">
      <c r="B168" s="989"/>
      <c r="C168" s="989"/>
      <c r="D168" s="989"/>
      <c r="E168" s="989"/>
      <c r="F168" s="989"/>
      <c r="G168" s="989"/>
    </row>
    <row r="169" spans="2:8" s="203" customFormat="1" x14ac:dyDescent="0.25">
      <c r="B169" s="997" t="s">
        <v>414</v>
      </c>
      <c r="C169" s="998"/>
      <c r="D169" s="998"/>
      <c r="E169" s="999"/>
      <c r="F169" s="1000" t="s">
        <v>394</v>
      </c>
      <c r="G169" s="1001"/>
    </row>
    <row r="170" spans="2:8" x14ac:dyDescent="0.25">
      <c r="B170" s="1023" t="s">
        <v>415</v>
      </c>
      <c r="C170" s="1024"/>
      <c r="D170" s="218"/>
      <c r="E170" s="231">
        <f>D6</f>
        <v>0</v>
      </c>
      <c r="F170" s="993"/>
      <c r="G170" s="994"/>
    </row>
    <row r="171" spans="2:8" x14ac:dyDescent="0.25">
      <c r="B171" s="217"/>
      <c r="C171" s="218"/>
      <c r="D171" s="218"/>
      <c r="E171" s="222"/>
      <c r="F171" s="982"/>
      <c r="G171" s="983"/>
    </row>
    <row r="172" spans="2:8" ht="35.1" hidden="1" customHeight="1" x14ac:dyDescent="0.25">
      <c r="B172" s="1023"/>
      <c r="C172" s="1024"/>
      <c r="D172" s="218"/>
      <c r="E172" s="265"/>
      <c r="F172" s="982"/>
      <c r="G172" s="983"/>
    </row>
    <row r="173" spans="2:8" ht="13.95" hidden="1" x14ac:dyDescent="0.25">
      <c r="B173" s="217"/>
      <c r="C173" s="218"/>
      <c r="D173" s="218"/>
      <c r="E173" s="218"/>
      <c r="F173" s="982"/>
      <c r="G173" s="983"/>
    </row>
    <row r="174" spans="2:8" x14ac:dyDescent="0.25">
      <c r="B174" s="217" t="s">
        <v>295</v>
      </c>
      <c r="C174" s="218"/>
      <c r="D174" s="218"/>
      <c r="E174" s="231">
        <f>E170</f>
        <v>0</v>
      </c>
      <c r="F174" s="982"/>
      <c r="G174" s="983"/>
    </row>
    <row r="175" spans="2:8" x14ac:dyDescent="0.25">
      <c r="B175" s="217"/>
      <c r="C175" s="218"/>
      <c r="D175" s="218"/>
      <c r="E175" s="218"/>
      <c r="F175" s="982"/>
      <c r="G175" s="983"/>
    </row>
    <row r="176" spans="2:8" ht="15.6" x14ac:dyDescent="0.3">
      <c r="B176" s="260" t="s">
        <v>296</v>
      </c>
      <c r="C176" s="218"/>
      <c r="D176" s="218"/>
      <c r="E176" s="226">
        <f>E174*General!F20</f>
        <v>0</v>
      </c>
      <c r="F176" s="982"/>
      <c r="G176" s="983"/>
      <c r="H176" s="39" t="s">
        <v>413</v>
      </c>
    </row>
    <row r="177" spans="2:8" x14ac:dyDescent="0.25">
      <c r="B177" s="217"/>
      <c r="C177" s="218"/>
      <c r="D177" s="218"/>
      <c r="E177" s="266"/>
      <c r="F177" s="982"/>
      <c r="G177" s="983"/>
    </row>
    <row r="178" spans="2:8" ht="15.6" x14ac:dyDescent="0.3">
      <c r="B178" s="261" t="s">
        <v>297</v>
      </c>
      <c r="C178" s="224"/>
      <c r="D178" s="224"/>
      <c r="E178" s="226">
        <f>E174*General!F22</f>
        <v>0</v>
      </c>
      <c r="F178" s="1002"/>
      <c r="G178" s="1003"/>
      <c r="H178" s="39" t="s">
        <v>413</v>
      </c>
    </row>
    <row r="179" spans="2:8" x14ac:dyDescent="0.25">
      <c r="B179" s="1022"/>
      <c r="C179" s="1022"/>
      <c r="D179" s="1022"/>
      <c r="E179" s="1022"/>
      <c r="F179" s="1022"/>
      <c r="G179" s="1022"/>
    </row>
    <row r="180" spans="2:8" x14ac:dyDescent="0.25">
      <c r="B180" s="997" t="s">
        <v>263</v>
      </c>
      <c r="C180" s="998"/>
      <c r="D180" s="998"/>
      <c r="E180" s="999"/>
      <c r="F180" s="1000" t="s">
        <v>394</v>
      </c>
      <c r="G180" s="1001"/>
    </row>
    <row r="181" spans="2:8" x14ac:dyDescent="0.25">
      <c r="B181" s="217" t="s">
        <v>327</v>
      </c>
      <c r="C181" s="218"/>
      <c r="D181" s="418">
        <v>0</v>
      </c>
      <c r="E181" s="216">
        <f>D181*12</f>
        <v>0</v>
      </c>
      <c r="F181" s="993"/>
      <c r="G181" s="994"/>
    </row>
    <row r="182" spans="2:8" x14ac:dyDescent="0.25">
      <c r="B182" s="217" t="s">
        <v>264</v>
      </c>
      <c r="C182" s="218"/>
      <c r="D182" s="219"/>
      <c r="E182" s="414">
        <v>0</v>
      </c>
      <c r="F182" s="982"/>
      <c r="G182" s="983"/>
    </row>
    <row r="183" spans="2:8" x14ac:dyDescent="0.25">
      <c r="B183" s="217" t="s">
        <v>198</v>
      </c>
      <c r="C183" s="413" t="s">
        <v>265</v>
      </c>
      <c r="D183" s="219"/>
      <c r="E183" s="414">
        <v>0</v>
      </c>
      <c r="F183" s="982"/>
      <c r="G183" s="983"/>
    </row>
    <row r="184" spans="2:8" x14ac:dyDescent="0.25">
      <c r="B184" s="217"/>
      <c r="C184" s="413" t="s">
        <v>265</v>
      </c>
      <c r="D184" s="219"/>
      <c r="E184" s="414">
        <v>0</v>
      </c>
      <c r="F184" s="982"/>
      <c r="G184" s="983"/>
    </row>
    <row r="185" spans="2:8" x14ac:dyDescent="0.25">
      <c r="B185" s="217"/>
      <c r="C185" s="413" t="s">
        <v>265</v>
      </c>
      <c r="D185" s="219"/>
      <c r="E185" s="414">
        <v>0</v>
      </c>
      <c r="F185" s="982"/>
      <c r="G185" s="983"/>
    </row>
    <row r="186" spans="2:8" x14ac:dyDescent="0.25">
      <c r="B186" s="217"/>
      <c r="C186" s="218"/>
      <c r="D186" s="219"/>
      <c r="E186" s="219"/>
      <c r="F186" s="982"/>
      <c r="G186" s="983"/>
    </row>
    <row r="187" spans="2:8" x14ac:dyDescent="0.25">
      <c r="B187" s="267" t="s">
        <v>257</v>
      </c>
      <c r="C187" s="413"/>
      <c r="D187" s="219"/>
      <c r="E187" s="414">
        <v>0</v>
      </c>
      <c r="F187" s="982"/>
      <c r="G187" s="983"/>
    </row>
    <row r="188" spans="2:8" x14ac:dyDescent="0.25">
      <c r="B188" s="217"/>
      <c r="C188" s="218"/>
      <c r="D188" s="219"/>
      <c r="E188" s="219"/>
      <c r="F188" s="1002"/>
      <c r="G188" s="1003"/>
    </row>
    <row r="189" spans="2:8" ht="15.6" x14ac:dyDescent="0.3">
      <c r="B189" s="223" t="s">
        <v>266</v>
      </c>
      <c r="C189" s="224"/>
      <c r="D189" s="268"/>
      <c r="E189" s="226">
        <f>SUM(E180:E187)</f>
        <v>0</v>
      </c>
      <c r="F189" s="1020"/>
      <c r="G189" s="1021"/>
      <c r="H189" s="39" t="s">
        <v>413</v>
      </c>
    </row>
    <row r="190" spans="2:8" x14ac:dyDescent="0.25">
      <c r="B190" s="990"/>
      <c r="C190" s="990"/>
      <c r="D190" s="990"/>
      <c r="E190" s="990"/>
      <c r="F190" s="990"/>
      <c r="G190" s="990"/>
    </row>
    <row r="191" spans="2:8" x14ac:dyDescent="0.25">
      <c r="B191" s="997" t="s">
        <v>189</v>
      </c>
      <c r="C191" s="998"/>
      <c r="D191" s="998"/>
      <c r="E191" s="999"/>
      <c r="F191" s="1000" t="s">
        <v>394</v>
      </c>
      <c r="G191" s="1001"/>
    </row>
    <row r="192" spans="2:8" x14ac:dyDescent="0.25">
      <c r="B192" s="1013" t="s">
        <v>422</v>
      </c>
      <c r="C192" s="1013"/>
      <c r="D192" s="1013"/>
      <c r="E192" s="1013"/>
      <c r="F192" s="1013"/>
      <c r="G192" s="1013"/>
    </row>
    <row r="193" spans="2:7" x14ac:dyDescent="0.25">
      <c r="B193" s="217" t="s">
        <v>302</v>
      </c>
      <c r="C193" s="218"/>
      <c r="D193" s="418">
        <v>0</v>
      </c>
      <c r="E193" s="216">
        <f t="shared" ref="E193:E204" si="10">D193*12</f>
        <v>0</v>
      </c>
      <c r="F193" s="993"/>
      <c r="G193" s="994"/>
    </row>
    <row r="194" spans="2:7" x14ac:dyDescent="0.25">
      <c r="B194" s="217" t="s">
        <v>303</v>
      </c>
      <c r="C194" s="218"/>
      <c r="D194" s="418">
        <v>0</v>
      </c>
      <c r="E194" s="216">
        <f t="shared" si="10"/>
        <v>0</v>
      </c>
      <c r="F194" s="982"/>
      <c r="G194" s="983"/>
    </row>
    <row r="195" spans="2:7" x14ac:dyDescent="0.25">
      <c r="B195" s="217" t="s">
        <v>304</v>
      </c>
      <c r="C195" s="218"/>
      <c r="D195" s="418">
        <v>0</v>
      </c>
      <c r="E195" s="216">
        <f t="shared" si="10"/>
        <v>0</v>
      </c>
      <c r="F195" s="982"/>
      <c r="G195" s="983"/>
    </row>
    <row r="196" spans="2:7" x14ac:dyDescent="0.25">
      <c r="B196" s="217" t="s">
        <v>305</v>
      </c>
      <c r="C196" s="218"/>
      <c r="D196" s="418">
        <v>0</v>
      </c>
      <c r="E196" s="216">
        <f t="shared" si="10"/>
        <v>0</v>
      </c>
      <c r="F196" s="982"/>
      <c r="G196" s="983"/>
    </row>
    <row r="197" spans="2:7" x14ac:dyDescent="0.25">
      <c r="B197" s="217" t="s">
        <v>306</v>
      </c>
      <c r="C197" s="218"/>
      <c r="D197" s="418">
        <v>0</v>
      </c>
      <c r="E197" s="216">
        <f t="shared" si="10"/>
        <v>0</v>
      </c>
      <c r="F197" s="982"/>
      <c r="G197" s="983"/>
    </row>
    <row r="198" spans="2:7" x14ac:dyDescent="0.25">
      <c r="B198" s="217" t="s">
        <v>307</v>
      </c>
      <c r="C198" s="218"/>
      <c r="D198" s="418">
        <v>0</v>
      </c>
      <c r="E198" s="216">
        <f t="shared" si="10"/>
        <v>0</v>
      </c>
      <c r="F198" s="982"/>
      <c r="G198" s="983"/>
    </row>
    <row r="199" spans="2:7" x14ac:dyDescent="0.25">
      <c r="B199" s="217" t="s">
        <v>308</v>
      </c>
      <c r="C199" s="218"/>
      <c r="D199" s="418">
        <v>0</v>
      </c>
      <c r="E199" s="216">
        <f t="shared" si="10"/>
        <v>0</v>
      </c>
      <c r="F199" s="982"/>
      <c r="G199" s="983"/>
    </row>
    <row r="200" spans="2:7" x14ac:dyDescent="0.25">
      <c r="B200" s="217" t="s">
        <v>674</v>
      </c>
      <c r="C200" s="218"/>
      <c r="D200" s="418">
        <v>0</v>
      </c>
      <c r="E200" s="216">
        <f t="shared" si="10"/>
        <v>0</v>
      </c>
      <c r="F200" s="982"/>
      <c r="G200" s="983"/>
    </row>
    <row r="201" spans="2:7" x14ac:dyDescent="0.25">
      <c r="B201" s="217" t="s">
        <v>309</v>
      </c>
      <c r="C201" s="218"/>
      <c r="D201" s="418">
        <v>0</v>
      </c>
      <c r="E201" s="216">
        <f t="shared" si="10"/>
        <v>0</v>
      </c>
      <c r="F201" s="982"/>
      <c r="G201" s="983"/>
    </row>
    <row r="202" spans="2:7" x14ac:dyDescent="0.25">
      <c r="B202" s="217" t="s">
        <v>310</v>
      </c>
      <c r="C202" s="413" t="s">
        <v>270</v>
      </c>
      <c r="D202" s="418">
        <v>0</v>
      </c>
      <c r="E202" s="216">
        <f t="shared" si="10"/>
        <v>0</v>
      </c>
      <c r="F202" s="982"/>
      <c r="G202" s="983"/>
    </row>
    <row r="203" spans="2:7" x14ac:dyDescent="0.25">
      <c r="B203" s="217" t="s">
        <v>310</v>
      </c>
      <c r="C203" s="413" t="s">
        <v>271</v>
      </c>
      <c r="D203" s="418">
        <v>0</v>
      </c>
      <c r="E203" s="216">
        <f t="shared" si="10"/>
        <v>0</v>
      </c>
      <c r="F203" s="982"/>
      <c r="G203" s="983"/>
    </row>
    <row r="204" spans="2:7" x14ac:dyDescent="0.25">
      <c r="B204" s="217" t="s">
        <v>310</v>
      </c>
      <c r="C204" s="413" t="s">
        <v>272</v>
      </c>
      <c r="D204" s="418">
        <v>0</v>
      </c>
      <c r="E204" s="216">
        <f t="shared" si="10"/>
        <v>0</v>
      </c>
      <c r="F204" s="982"/>
      <c r="G204" s="983"/>
    </row>
    <row r="205" spans="2:7" x14ac:dyDescent="0.25">
      <c r="B205" s="217" t="s">
        <v>421</v>
      </c>
      <c r="C205" s="221"/>
      <c r="D205" s="238"/>
      <c r="E205" s="216">
        <f>SUM(E197:E204)</f>
        <v>0</v>
      </c>
      <c r="F205" s="982"/>
      <c r="G205" s="983"/>
    </row>
    <row r="206" spans="2:7" x14ac:dyDescent="0.25">
      <c r="B206" s="217"/>
      <c r="C206" s="221"/>
      <c r="D206" s="238"/>
      <c r="E206" s="219"/>
      <c r="F206" s="218"/>
      <c r="G206" s="233"/>
    </row>
    <row r="207" spans="2:7" x14ac:dyDescent="0.25">
      <c r="B207" s="1013" t="s">
        <v>424</v>
      </c>
      <c r="C207" s="1013"/>
      <c r="D207" s="1013"/>
      <c r="E207" s="1013"/>
      <c r="F207" s="1013"/>
      <c r="G207" s="1013"/>
    </row>
    <row r="208" spans="2:7" x14ac:dyDescent="0.25">
      <c r="B208" s="217" t="s">
        <v>675</v>
      </c>
      <c r="C208" s="218"/>
      <c r="D208" s="219"/>
      <c r="E208" s="418">
        <v>0</v>
      </c>
      <c r="F208" s="993"/>
      <c r="G208" s="994"/>
    </row>
    <row r="209" spans="2:8" x14ac:dyDescent="0.25">
      <c r="B209" s="217" t="s">
        <v>273</v>
      </c>
      <c r="C209" s="218"/>
      <c r="D209" s="219"/>
      <c r="E209" s="418">
        <v>0</v>
      </c>
      <c r="F209" s="982"/>
      <c r="G209" s="983"/>
    </row>
    <row r="210" spans="2:8" x14ac:dyDescent="0.25">
      <c r="B210" s="217" t="s">
        <v>423</v>
      </c>
      <c r="C210" s="413" t="s">
        <v>270</v>
      </c>
      <c r="D210" s="219"/>
      <c r="E210" s="418">
        <v>0</v>
      </c>
      <c r="F210" s="982"/>
      <c r="G210" s="983"/>
    </row>
    <row r="211" spans="2:8" x14ac:dyDescent="0.25">
      <c r="B211" s="217" t="s">
        <v>423</v>
      </c>
      <c r="C211" s="413" t="s">
        <v>271</v>
      </c>
      <c r="D211" s="219"/>
      <c r="E211" s="418">
        <v>0</v>
      </c>
      <c r="F211" s="982"/>
      <c r="G211" s="983"/>
    </row>
    <row r="212" spans="2:8" x14ac:dyDescent="0.25">
      <c r="B212" s="217" t="s">
        <v>423</v>
      </c>
      <c r="C212" s="413" t="s">
        <v>272</v>
      </c>
      <c r="D212" s="219"/>
      <c r="E212" s="418">
        <v>0</v>
      </c>
      <c r="F212" s="982"/>
      <c r="G212" s="983"/>
    </row>
    <row r="213" spans="2:8" x14ac:dyDescent="0.25">
      <c r="B213" s="241" t="s">
        <v>425</v>
      </c>
      <c r="C213" s="221"/>
      <c r="D213" s="219"/>
      <c r="E213" s="216">
        <f>SUM(E208:E212)</f>
        <v>0</v>
      </c>
      <c r="F213" s="982"/>
      <c r="G213" s="983"/>
    </row>
    <row r="214" spans="2:8" x14ac:dyDescent="0.25">
      <c r="B214" s="217"/>
      <c r="C214" s="218"/>
      <c r="D214" s="218"/>
      <c r="E214" s="269"/>
      <c r="F214" s="218"/>
      <c r="G214" s="233"/>
    </row>
    <row r="215" spans="2:8" x14ac:dyDescent="0.25">
      <c r="B215" s="1013" t="s">
        <v>274</v>
      </c>
      <c r="C215" s="1013"/>
      <c r="D215" s="1013"/>
      <c r="E215" s="1013"/>
      <c r="F215" s="1013"/>
      <c r="G215" s="1013"/>
    </row>
    <row r="216" spans="2:8" x14ac:dyDescent="0.25">
      <c r="B216" s="217" t="s">
        <v>275</v>
      </c>
      <c r="C216" s="421"/>
      <c r="D216" s="218"/>
      <c r="E216" s="416">
        <v>0</v>
      </c>
      <c r="F216" s="993"/>
      <c r="G216" s="994"/>
    </row>
    <row r="217" spans="2:8" x14ac:dyDescent="0.25">
      <c r="B217" s="217" t="s">
        <v>277</v>
      </c>
      <c r="C217" s="413"/>
      <c r="D217" s="218"/>
      <c r="E217" s="418">
        <v>0</v>
      </c>
      <c r="F217" s="982"/>
      <c r="G217" s="983"/>
    </row>
    <row r="218" spans="2:8" x14ac:dyDescent="0.25">
      <c r="B218" s="217" t="s">
        <v>279</v>
      </c>
      <c r="C218" s="413"/>
      <c r="D218" s="218"/>
      <c r="E218" s="418">
        <v>0</v>
      </c>
      <c r="F218" s="982"/>
      <c r="G218" s="983"/>
    </row>
    <row r="219" spans="2:8" x14ac:dyDescent="0.25">
      <c r="B219" s="217" t="s">
        <v>280</v>
      </c>
      <c r="C219" s="413"/>
      <c r="D219" s="218"/>
      <c r="E219" s="418">
        <v>0</v>
      </c>
      <c r="F219" s="982"/>
      <c r="G219" s="983"/>
    </row>
    <row r="220" spans="2:8" x14ac:dyDescent="0.25">
      <c r="B220" s="217" t="s">
        <v>281</v>
      </c>
      <c r="C220" s="413"/>
      <c r="D220" s="218"/>
      <c r="E220" s="418">
        <v>0</v>
      </c>
      <c r="F220" s="982"/>
      <c r="G220" s="983"/>
    </row>
    <row r="221" spans="2:8" x14ac:dyDescent="0.25">
      <c r="B221" s="217" t="s">
        <v>282</v>
      </c>
      <c r="C221" s="413"/>
      <c r="D221" s="218"/>
      <c r="E221" s="418">
        <v>0</v>
      </c>
      <c r="F221" s="982"/>
      <c r="G221" s="983"/>
    </row>
    <row r="222" spans="2:8" x14ac:dyDescent="0.25">
      <c r="B222" s="217" t="s">
        <v>311</v>
      </c>
      <c r="C222" s="221"/>
      <c r="D222" s="218"/>
      <c r="E222" s="216">
        <f>SUM(E216:E221)</f>
        <v>0</v>
      </c>
      <c r="F222" s="982"/>
      <c r="G222" s="983"/>
    </row>
    <row r="223" spans="2:8" x14ac:dyDescent="0.25">
      <c r="B223" s="217"/>
      <c r="C223" s="218"/>
      <c r="D223" s="218"/>
      <c r="E223" s="269"/>
      <c r="F223" s="982"/>
      <c r="G223" s="983"/>
    </row>
    <row r="224" spans="2:8" ht="15.6" x14ac:dyDescent="0.3">
      <c r="B224" s="223" t="s">
        <v>283</v>
      </c>
      <c r="C224" s="224"/>
      <c r="D224" s="224"/>
      <c r="E224" s="264">
        <f>E222+E213+E205</f>
        <v>0</v>
      </c>
      <c r="F224" s="224"/>
      <c r="G224" s="270"/>
      <c r="H224" s="39" t="s">
        <v>413</v>
      </c>
    </row>
    <row r="225" spans="2:8" x14ac:dyDescent="0.25">
      <c r="B225" s="990"/>
      <c r="C225" s="990"/>
      <c r="D225" s="990"/>
      <c r="E225" s="990"/>
      <c r="F225" s="990"/>
      <c r="G225" s="990"/>
    </row>
    <row r="226" spans="2:8" x14ac:dyDescent="0.25">
      <c r="B226" s="997" t="s">
        <v>426</v>
      </c>
      <c r="C226" s="998"/>
      <c r="D226" s="998"/>
      <c r="E226" s="999"/>
      <c r="F226" s="1000" t="s">
        <v>394</v>
      </c>
      <c r="G226" s="1001"/>
    </row>
    <row r="227" spans="2:8" x14ac:dyDescent="0.25">
      <c r="B227" s="217" t="s">
        <v>428</v>
      </c>
      <c r="C227" s="218"/>
      <c r="D227" s="418">
        <v>0</v>
      </c>
      <c r="E227" s="219">
        <f>D227*12</f>
        <v>0</v>
      </c>
      <c r="F227" s="1019"/>
      <c r="G227" s="994"/>
    </row>
    <row r="228" spans="2:8" x14ac:dyDescent="0.25">
      <c r="B228" s="217" t="s">
        <v>198</v>
      </c>
      <c r="C228" s="413" t="s">
        <v>265</v>
      </c>
      <c r="D228" s="219"/>
      <c r="E228" s="418">
        <v>0</v>
      </c>
      <c r="F228" s="982"/>
      <c r="G228" s="983"/>
    </row>
    <row r="229" spans="2:8" x14ac:dyDescent="0.25">
      <c r="B229" s="217"/>
      <c r="C229" s="413" t="s">
        <v>265</v>
      </c>
      <c r="D229" s="219"/>
      <c r="E229" s="418">
        <v>0</v>
      </c>
      <c r="F229" s="982"/>
      <c r="G229" s="983"/>
    </row>
    <row r="230" spans="2:8" x14ac:dyDescent="0.25">
      <c r="B230" s="217"/>
      <c r="C230" s="413" t="s">
        <v>265</v>
      </c>
      <c r="D230" s="219"/>
      <c r="E230" s="418">
        <v>0</v>
      </c>
      <c r="F230" s="982"/>
      <c r="G230" s="983"/>
    </row>
    <row r="231" spans="2:8" x14ac:dyDescent="0.25">
      <c r="B231" s="217"/>
      <c r="C231" s="218"/>
      <c r="D231" s="219"/>
      <c r="E231" s="219"/>
      <c r="F231" s="982"/>
      <c r="G231" s="983"/>
    </row>
    <row r="232" spans="2:8" x14ac:dyDescent="0.25">
      <c r="B232" s="260" t="s">
        <v>257</v>
      </c>
      <c r="C232" s="413"/>
      <c r="D232" s="219"/>
      <c r="E232" s="418">
        <v>0</v>
      </c>
      <c r="F232" s="982"/>
      <c r="G232" s="983"/>
    </row>
    <row r="233" spans="2:8" x14ac:dyDescent="0.25">
      <c r="B233" s="217"/>
      <c r="C233" s="218"/>
      <c r="D233" s="219"/>
      <c r="E233" s="219"/>
      <c r="F233" s="982"/>
      <c r="G233" s="983"/>
    </row>
    <row r="234" spans="2:8" ht="15.6" x14ac:dyDescent="0.3">
      <c r="B234" s="223" t="s">
        <v>427</v>
      </c>
      <c r="C234" s="224"/>
      <c r="D234" s="268"/>
      <c r="E234" s="264">
        <f>SUM(E226:E232)</f>
        <v>0</v>
      </c>
      <c r="F234" s="224"/>
      <c r="G234" s="270"/>
      <c r="H234" s="39" t="s">
        <v>413</v>
      </c>
    </row>
    <row r="235" spans="2:8" x14ac:dyDescent="0.25">
      <c r="B235" s="990"/>
      <c r="C235" s="990"/>
      <c r="D235" s="990"/>
      <c r="E235" s="990"/>
      <c r="F235" s="990"/>
      <c r="G235" s="990"/>
    </row>
    <row r="236" spans="2:8" x14ac:dyDescent="0.25">
      <c r="B236" s="997" t="s">
        <v>47</v>
      </c>
      <c r="C236" s="998"/>
      <c r="D236" s="998"/>
      <c r="E236" s="999"/>
      <c r="F236" s="1000" t="s">
        <v>394</v>
      </c>
      <c r="G236" s="1001"/>
    </row>
    <row r="237" spans="2:8" x14ac:dyDescent="0.25">
      <c r="B237" s="217" t="s">
        <v>318</v>
      </c>
      <c r="C237" s="218"/>
      <c r="D237" s="418">
        <v>0</v>
      </c>
      <c r="E237" s="216">
        <f>D237*12</f>
        <v>0</v>
      </c>
      <c r="F237" s="993"/>
      <c r="G237" s="994"/>
    </row>
    <row r="238" spans="2:8" x14ac:dyDescent="0.25">
      <c r="B238" s="217"/>
      <c r="C238" s="218"/>
      <c r="D238" s="238"/>
      <c r="E238" s="219"/>
      <c r="F238" s="218"/>
      <c r="G238" s="233"/>
    </row>
    <row r="239" spans="2:8" x14ac:dyDescent="0.25">
      <c r="B239" s="1013" t="s">
        <v>284</v>
      </c>
      <c r="C239" s="1013"/>
      <c r="D239" s="1013"/>
      <c r="E239" s="1013"/>
      <c r="F239" s="1013"/>
      <c r="G239" s="1013"/>
    </row>
    <row r="240" spans="2:8" x14ac:dyDescent="0.25">
      <c r="B240" s="217" t="s">
        <v>312</v>
      </c>
      <c r="C240" s="413"/>
      <c r="D240" s="269"/>
      <c r="E240" s="418">
        <v>0</v>
      </c>
      <c r="F240" s="993"/>
      <c r="G240" s="994"/>
    </row>
    <row r="241" spans="2:8" x14ac:dyDescent="0.25">
      <c r="B241" s="217" t="s">
        <v>313</v>
      </c>
      <c r="C241" s="413"/>
      <c r="D241" s="269"/>
      <c r="E241" s="418">
        <v>0</v>
      </c>
      <c r="F241" s="982"/>
      <c r="G241" s="983"/>
    </row>
    <row r="242" spans="2:8" x14ac:dyDescent="0.25">
      <c r="B242" s="217" t="s">
        <v>314</v>
      </c>
      <c r="C242" s="413"/>
      <c r="D242" s="269"/>
      <c r="E242" s="418">
        <v>0</v>
      </c>
      <c r="F242" s="982"/>
      <c r="G242" s="983"/>
    </row>
    <row r="243" spans="2:8" x14ac:dyDescent="0.25">
      <c r="B243" s="217" t="s">
        <v>315</v>
      </c>
      <c r="C243" s="413"/>
      <c r="D243" s="269"/>
      <c r="E243" s="422">
        <v>0</v>
      </c>
      <c r="F243" s="982"/>
      <c r="G243" s="983"/>
    </row>
    <row r="244" spans="2:8" x14ac:dyDescent="0.25">
      <c r="B244" s="217" t="s">
        <v>316</v>
      </c>
      <c r="C244" s="413"/>
      <c r="D244" s="269"/>
      <c r="E244" s="418">
        <v>0</v>
      </c>
      <c r="F244" s="982"/>
      <c r="G244" s="983"/>
    </row>
    <row r="245" spans="2:8" x14ac:dyDescent="0.25">
      <c r="B245" s="217" t="s">
        <v>317</v>
      </c>
      <c r="C245" s="413"/>
      <c r="D245" s="269"/>
      <c r="E245" s="418">
        <v>0</v>
      </c>
      <c r="F245" s="982"/>
      <c r="G245" s="983"/>
    </row>
    <row r="246" spans="2:8" x14ac:dyDescent="0.25">
      <c r="B246" s="217" t="s">
        <v>319</v>
      </c>
      <c r="C246" s="413"/>
      <c r="D246" s="269"/>
      <c r="E246" s="418">
        <v>0</v>
      </c>
      <c r="F246" s="982"/>
      <c r="G246" s="983"/>
    </row>
    <row r="247" spans="2:8" x14ac:dyDescent="0.25">
      <c r="B247" s="217" t="s">
        <v>430</v>
      </c>
      <c r="C247" s="413"/>
      <c r="D247" s="269"/>
      <c r="E247" s="418">
        <v>0</v>
      </c>
      <c r="F247" s="982"/>
      <c r="G247" s="983"/>
    </row>
    <row r="248" spans="2:8" x14ac:dyDescent="0.25">
      <c r="B248" s="217" t="s">
        <v>431</v>
      </c>
      <c r="C248" s="413"/>
      <c r="D248" s="269"/>
      <c r="E248" s="418">
        <v>0</v>
      </c>
      <c r="F248" s="982"/>
      <c r="G248" s="983"/>
    </row>
    <row r="249" spans="2:8" x14ac:dyDescent="0.25">
      <c r="B249" s="217"/>
      <c r="C249" s="218"/>
      <c r="D249" s="269"/>
      <c r="E249" s="269"/>
      <c r="F249" s="982"/>
      <c r="G249" s="983"/>
    </row>
    <row r="250" spans="2:8" ht="15.6" x14ac:dyDescent="0.3">
      <c r="B250" s="223" t="s">
        <v>286</v>
      </c>
      <c r="C250" s="224"/>
      <c r="D250" s="271"/>
      <c r="E250" s="264">
        <f>SUM(E237:E248)</f>
        <v>0</v>
      </c>
      <c r="F250" s="224"/>
      <c r="G250" s="270"/>
      <c r="H250" s="39" t="s">
        <v>413</v>
      </c>
    </row>
    <row r="251" spans="2:8" x14ac:dyDescent="0.25">
      <c r="B251" s="990"/>
      <c r="C251" s="990"/>
      <c r="D251" s="990"/>
      <c r="E251" s="990"/>
      <c r="F251" s="990"/>
      <c r="G251" s="990"/>
    </row>
    <row r="252" spans="2:8" x14ac:dyDescent="0.25">
      <c r="B252" s="997" t="s">
        <v>498</v>
      </c>
      <c r="C252" s="998"/>
      <c r="D252" s="998"/>
      <c r="E252" s="999"/>
      <c r="F252" s="1000" t="s">
        <v>394</v>
      </c>
      <c r="G252" s="1001"/>
    </row>
    <row r="253" spans="2:8" s="207" customFormat="1" x14ac:dyDescent="0.25">
      <c r="B253" s="272" t="s">
        <v>43</v>
      </c>
      <c r="C253" s="273"/>
      <c r="D253" s="274"/>
      <c r="E253" s="275"/>
      <c r="F253" s="1017"/>
      <c r="G253" s="1018"/>
    </row>
    <row r="254" spans="2:8" x14ac:dyDescent="0.25">
      <c r="B254" s="217" t="s">
        <v>499</v>
      </c>
      <c r="C254" s="218"/>
      <c r="D254" s="418">
        <v>0</v>
      </c>
      <c r="E254" s="216">
        <f>D254*12</f>
        <v>0</v>
      </c>
      <c r="F254" s="982"/>
      <c r="G254" s="983"/>
    </row>
    <row r="255" spans="2:8" x14ac:dyDescent="0.25">
      <c r="B255" s="217" t="s">
        <v>267</v>
      </c>
      <c r="C255" s="218"/>
      <c r="D255" s="219"/>
      <c r="E255" s="418">
        <v>0</v>
      </c>
      <c r="F255" s="982"/>
      <c r="G255" s="983"/>
    </row>
    <row r="256" spans="2:8" x14ac:dyDescent="0.25">
      <c r="B256" s="217" t="s">
        <v>268</v>
      </c>
      <c r="C256" s="218"/>
      <c r="D256" s="219"/>
      <c r="E256" s="418">
        <v>0</v>
      </c>
      <c r="F256" s="982"/>
      <c r="G256" s="983"/>
    </row>
    <row r="257" spans="2:7" x14ac:dyDescent="0.25">
      <c r="B257" s="217" t="s">
        <v>497</v>
      </c>
      <c r="C257" s="218"/>
      <c r="D257" s="219"/>
      <c r="E257" s="418">
        <v>0</v>
      </c>
      <c r="F257" s="982"/>
      <c r="G257" s="983"/>
    </row>
    <row r="258" spans="2:7" x14ac:dyDescent="0.25">
      <c r="B258" s="217" t="s">
        <v>198</v>
      </c>
      <c r="C258" s="413" t="s">
        <v>265</v>
      </c>
      <c r="D258" s="219"/>
      <c r="E258" s="418">
        <v>0</v>
      </c>
      <c r="F258" s="982"/>
      <c r="G258" s="983"/>
    </row>
    <row r="259" spans="2:7" x14ac:dyDescent="0.25">
      <c r="B259" s="217"/>
      <c r="C259" s="413" t="s">
        <v>265</v>
      </c>
      <c r="D259" s="219"/>
      <c r="E259" s="418">
        <v>0</v>
      </c>
      <c r="F259" s="982"/>
      <c r="G259" s="983"/>
    </row>
    <row r="260" spans="2:7" x14ac:dyDescent="0.25">
      <c r="B260" s="217"/>
      <c r="C260" s="413" t="s">
        <v>265</v>
      </c>
      <c r="D260" s="219"/>
      <c r="E260" s="418">
        <v>0</v>
      </c>
      <c r="F260" s="982"/>
      <c r="G260" s="983"/>
    </row>
    <row r="261" spans="2:7" x14ac:dyDescent="0.25">
      <c r="B261" s="217"/>
      <c r="C261" s="218"/>
      <c r="D261" s="219"/>
      <c r="E261" s="219"/>
      <c r="F261" s="982"/>
      <c r="G261" s="983"/>
    </row>
    <row r="262" spans="2:7" x14ac:dyDescent="0.25">
      <c r="B262" s="267" t="s">
        <v>257</v>
      </c>
      <c r="C262" s="413"/>
      <c r="D262" s="219"/>
      <c r="E262" s="418">
        <v>0</v>
      </c>
      <c r="F262" s="982"/>
      <c r="G262" s="983"/>
    </row>
    <row r="263" spans="2:7" x14ac:dyDescent="0.25">
      <c r="B263" s="217"/>
      <c r="C263" s="218"/>
      <c r="D263" s="219"/>
      <c r="E263" s="219"/>
      <c r="F263" s="982"/>
      <c r="G263" s="983"/>
    </row>
    <row r="264" spans="2:7" x14ac:dyDescent="0.25">
      <c r="B264" s="267" t="s">
        <v>269</v>
      </c>
      <c r="C264" s="218"/>
      <c r="D264" s="219"/>
      <c r="E264" s="216">
        <f>SUM(E254:E262)</f>
        <v>0</v>
      </c>
      <c r="F264" s="982"/>
      <c r="G264" s="983"/>
    </row>
    <row r="265" spans="2:7" x14ac:dyDescent="0.25">
      <c r="B265" s="217"/>
      <c r="C265" s="218"/>
      <c r="D265" s="219"/>
      <c r="E265" s="219"/>
      <c r="F265" s="982"/>
      <c r="G265" s="983"/>
    </row>
    <row r="266" spans="2:7" x14ac:dyDescent="0.25">
      <c r="B266" s="267" t="s">
        <v>485</v>
      </c>
      <c r="C266" s="218"/>
      <c r="D266" s="418">
        <v>0</v>
      </c>
      <c r="E266" s="216">
        <f>D266*12</f>
        <v>0</v>
      </c>
      <c r="F266" s="982"/>
      <c r="G266" s="983"/>
    </row>
    <row r="267" spans="2:7" x14ac:dyDescent="0.25">
      <c r="B267" s="217"/>
      <c r="C267" s="218"/>
      <c r="D267" s="219"/>
      <c r="E267" s="219"/>
      <c r="F267" s="982"/>
      <c r="G267" s="983"/>
    </row>
    <row r="268" spans="2:7" x14ac:dyDescent="0.25">
      <c r="B268" s="267" t="s">
        <v>486</v>
      </c>
      <c r="C268" s="218"/>
      <c r="D268" s="219"/>
      <c r="E268" s="418">
        <v>0</v>
      </c>
      <c r="F268" s="982"/>
      <c r="G268" s="983"/>
    </row>
    <row r="269" spans="2:7" x14ac:dyDescent="0.25">
      <c r="B269" s="217"/>
      <c r="C269" s="218"/>
      <c r="D269" s="218"/>
      <c r="E269" s="218"/>
      <c r="F269" s="982"/>
      <c r="G269" s="983"/>
    </row>
    <row r="270" spans="2:7" x14ac:dyDescent="0.25">
      <c r="B270" s="217" t="s">
        <v>487</v>
      </c>
      <c r="C270" s="413"/>
      <c r="D270" s="269"/>
      <c r="E270" s="418">
        <v>0</v>
      </c>
      <c r="F270" s="982"/>
      <c r="G270" s="983"/>
    </row>
    <row r="271" spans="2:7" x14ac:dyDescent="0.25">
      <c r="B271" s="217" t="s">
        <v>488</v>
      </c>
      <c r="C271" s="413"/>
      <c r="D271" s="269"/>
      <c r="E271" s="418">
        <v>0</v>
      </c>
      <c r="F271" s="982"/>
      <c r="G271" s="983"/>
    </row>
    <row r="272" spans="2:7" x14ac:dyDescent="0.25">
      <c r="B272" s="217" t="s">
        <v>489</v>
      </c>
      <c r="C272" s="413"/>
      <c r="D272" s="269"/>
      <c r="E272" s="418">
        <v>0</v>
      </c>
      <c r="F272" s="982"/>
      <c r="G272" s="983"/>
    </row>
    <row r="273" spans="2:8" x14ac:dyDescent="0.25">
      <c r="B273" s="217" t="s">
        <v>490</v>
      </c>
      <c r="C273" s="413"/>
      <c r="D273" s="269"/>
      <c r="E273" s="422">
        <v>0</v>
      </c>
      <c r="F273" s="982"/>
      <c r="G273" s="983"/>
    </row>
    <row r="274" spans="2:8" x14ac:dyDescent="0.25">
      <c r="B274" s="217" t="s">
        <v>491</v>
      </c>
      <c r="C274" s="413"/>
      <c r="D274" s="269"/>
      <c r="E274" s="418">
        <v>0</v>
      </c>
      <c r="F274" s="982"/>
      <c r="G274" s="983"/>
    </row>
    <row r="275" spans="2:8" x14ac:dyDescent="0.25">
      <c r="B275" s="217" t="s">
        <v>492</v>
      </c>
      <c r="C275" s="413"/>
      <c r="D275" s="269"/>
      <c r="E275" s="418">
        <v>0</v>
      </c>
      <c r="F275" s="982"/>
      <c r="G275" s="983"/>
    </row>
    <row r="276" spans="2:8" x14ac:dyDescent="0.25">
      <c r="B276" s="217" t="s">
        <v>493</v>
      </c>
      <c r="C276" s="413"/>
      <c r="D276" s="269"/>
      <c r="E276" s="418">
        <v>0</v>
      </c>
      <c r="F276" s="982"/>
      <c r="G276" s="983"/>
    </row>
    <row r="277" spans="2:8" x14ac:dyDescent="0.25">
      <c r="B277" s="217" t="s">
        <v>494</v>
      </c>
      <c r="C277" s="413"/>
      <c r="D277" s="269"/>
      <c r="E277" s="418">
        <v>0</v>
      </c>
      <c r="F277" s="982"/>
      <c r="G277" s="983"/>
    </row>
    <row r="278" spans="2:8" s="207" customFormat="1" x14ac:dyDescent="0.25">
      <c r="B278" s="276"/>
      <c r="C278" s="221"/>
      <c r="D278" s="259"/>
      <c r="E278" s="238"/>
      <c r="F278" s="982"/>
      <c r="G278" s="983"/>
    </row>
    <row r="279" spans="2:8" x14ac:dyDescent="0.25">
      <c r="B279" s="276" t="s">
        <v>495</v>
      </c>
      <c r="C279" s="218"/>
      <c r="D279" s="218"/>
      <c r="E279" s="216">
        <f>SUM(E270:E277)</f>
        <v>0</v>
      </c>
      <c r="F279" s="982"/>
      <c r="G279" s="983"/>
    </row>
    <row r="280" spans="2:8" x14ac:dyDescent="0.25">
      <c r="B280" s="217"/>
      <c r="C280" s="218"/>
      <c r="D280" s="218"/>
      <c r="E280" s="218"/>
      <c r="F280" s="982"/>
      <c r="G280" s="983"/>
    </row>
    <row r="281" spans="2:8" ht="15.6" x14ac:dyDescent="0.3">
      <c r="B281" s="277" t="s">
        <v>642</v>
      </c>
      <c r="C281" s="224"/>
      <c r="D281" s="224"/>
      <c r="E281" s="264">
        <f>E279+E268+E266+E264</f>
        <v>0</v>
      </c>
      <c r="F281" s="224"/>
      <c r="G281" s="270"/>
      <c r="H281" s="39" t="s">
        <v>413</v>
      </c>
    </row>
    <row r="282" spans="2:8" x14ac:dyDescent="0.25">
      <c r="B282" s="978"/>
      <c r="C282" s="978"/>
      <c r="D282" s="978"/>
      <c r="E282" s="978"/>
      <c r="F282" s="978"/>
      <c r="G282" s="978"/>
    </row>
    <row r="283" spans="2:8" ht="21" x14ac:dyDescent="0.4">
      <c r="B283" s="1004" t="s">
        <v>57</v>
      </c>
      <c r="C283" s="1005"/>
      <c r="D283" s="1005"/>
      <c r="E283" s="1005"/>
      <c r="F283" s="1005"/>
      <c r="G283" s="1006"/>
      <c r="H283" s="278"/>
    </row>
    <row r="284" spans="2:8" x14ac:dyDescent="0.25">
      <c r="B284" s="978"/>
      <c r="C284" s="978"/>
      <c r="D284" s="978"/>
      <c r="E284" s="978"/>
      <c r="F284" s="978"/>
      <c r="G284" s="978"/>
      <c r="H284" s="207"/>
    </row>
    <row r="285" spans="2:8" ht="22.95" customHeight="1" x14ac:dyDescent="0.25">
      <c r="B285" s="279" t="s">
        <v>435</v>
      </c>
      <c r="C285" s="85" t="s">
        <v>602</v>
      </c>
      <c r="D285" s="279" t="s">
        <v>433</v>
      </c>
      <c r="E285" s="279" t="s">
        <v>434</v>
      </c>
      <c r="F285" s="279" t="s">
        <v>124</v>
      </c>
      <c r="G285" s="279" t="s">
        <v>394</v>
      </c>
      <c r="H285" s="280"/>
    </row>
    <row r="286" spans="2:8" ht="15.6" x14ac:dyDescent="0.25">
      <c r="B286" s="281" t="s">
        <v>58</v>
      </c>
      <c r="C286" s="418">
        <v>0</v>
      </c>
      <c r="D286" s="282">
        <f>C286*General!$C$9</f>
        <v>0</v>
      </c>
      <c r="E286" s="418">
        <v>0</v>
      </c>
      <c r="F286" s="226">
        <f>SUM(C286:E286)</f>
        <v>0</v>
      </c>
      <c r="G286" s="634"/>
      <c r="H286" s="283"/>
    </row>
    <row r="287" spans="2:8" ht="15.6" x14ac:dyDescent="0.25">
      <c r="B287" s="281" t="s">
        <v>59</v>
      </c>
      <c r="C287" s="418">
        <v>0</v>
      </c>
      <c r="D287" s="282">
        <f>C287*General!$C$9</f>
        <v>0</v>
      </c>
      <c r="E287" s="418">
        <v>0</v>
      </c>
      <c r="F287" s="226">
        <f t="shared" ref="F287:F291" si="11">SUM(C287:E287)</f>
        <v>0</v>
      </c>
      <c r="G287" s="635"/>
      <c r="H287" s="284"/>
    </row>
    <row r="288" spans="2:8" ht="15.6" x14ac:dyDescent="0.25">
      <c r="B288" s="281" t="s">
        <v>60</v>
      </c>
      <c r="C288" s="418">
        <v>0</v>
      </c>
      <c r="D288" s="282">
        <f>C288*General!$C$9</f>
        <v>0</v>
      </c>
      <c r="E288" s="418">
        <v>0</v>
      </c>
      <c r="F288" s="226">
        <f t="shared" si="11"/>
        <v>0</v>
      </c>
      <c r="G288" s="635"/>
      <c r="H288" s="284"/>
    </row>
    <row r="289" spans="2:8" ht="15.6" x14ac:dyDescent="0.25">
      <c r="B289" s="281" t="s">
        <v>61</v>
      </c>
      <c r="C289" s="418">
        <v>0</v>
      </c>
      <c r="D289" s="282">
        <f>C289*General!$C$9</f>
        <v>0</v>
      </c>
      <c r="E289" s="418">
        <v>0</v>
      </c>
      <c r="F289" s="226">
        <f t="shared" si="11"/>
        <v>0</v>
      </c>
      <c r="G289" s="635"/>
      <c r="H289" s="284"/>
    </row>
    <row r="290" spans="2:8" ht="15.6" x14ac:dyDescent="0.25">
      <c r="B290" s="281" t="s">
        <v>62</v>
      </c>
      <c r="C290" s="418">
        <v>0</v>
      </c>
      <c r="D290" s="282">
        <f>C290*General!$C$9</f>
        <v>0</v>
      </c>
      <c r="E290" s="418">
        <v>0</v>
      </c>
      <c r="F290" s="226">
        <f t="shared" si="11"/>
        <v>0</v>
      </c>
      <c r="G290" s="635"/>
      <c r="H290" s="284"/>
    </row>
    <row r="291" spans="2:8" ht="15.6" x14ac:dyDescent="0.25">
      <c r="B291" s="281" t="s">
        <v>63</v>
      </c>
      <c r="C291" s="418">
        <v>0</v>
      </c>
      <c r="D291" s="282">
        <f>C291*General!$C$9</f>
        <v>0</v>
      </c>
      <c r="E291" s="418">
        <v>0</v>
      </c>
      <c r="F291" s="226">
        <f t="shared" si="11"/>
        <v>0</v>
      </c>
      <c r="G291" s="635"/>
      <c r="H291" s="284"/>
    </row>
    <row r="292" spans="2:8" ht="15.6" x14ac:dyDescent="0.3">
      <c r="B292" s="285" t="s">
        <v>436</v>
      </c>
      <c r="C292" s="286"/>
      <c r="D292" s="286"/>
      <c r="E292" s="286"/>
      <c r="F292" s="226">
        <f>SUM(F286:F291)</f>
        <v>0</v>
      </c>
      <c r="G292" s="636"/>
      <c r="H292" s="39" t="s">
        <v>413</v>
      </c>
    </row>
    <row r="293" spans="2:8" x14ac:dyDescent="0.25">
      <c r="B293" s="978"/>
      <c r="C293" s="978"/>
      <c r="D293" s="978"/>
      <c r="E293" s="978"/>
      <c r="F293" s="978"/>
      <c r="G293" s="978"/>
    </row>
    <row r="294" spans="2:8" ht="21" x14ac:dyDescent="0.25">
      <c r="B294" s="1004" t="s">
        <v>505</v>
      </c>
      <c r="C294" s="1005"/>
      <c r="D294" s="1005"/>
      <c r="E294" s="1005"/>
      <c r="F294" s="1005"/>
      <c r="G294" s="1006"/>
    </row>
    <row r="295" spans="2:8" x14ac:dyDescent="0.25">
      <c r="B295" s="990"/>
      <c r="C295" s="990"/>
      <c r="D295" s="990"/>
      <c r="E295" s="990"/>
      <c r="F295" s="990"/>
      <c r="G295" s="990"/>
    </row>
    <row r="296" spans="2:8" x14ac:dyDescent="0.25">
      <c r="B296" s="287" t="s">
        <v>384</v>
      </c>
      <c r="C296" s="288"/>
      <c r="D296" s="1014" t="s">
        <v>385</v>
      </c>
      <c r="E296" s="1014"/>
      <c r="F296" s="1014"/>
      <c r="G296" s="1014"/>
    </row>
    <row r="297" spans="2:8" x14ac:dyDescent="0.25">
      <c r="B297" s="217"/>
      <c r="C297" s="218"/>
      <c r="D297" s="298" t="s">
        <v>101</v>
      </c>
      <c r="E297" s="298" t="s">
        <v>102</v>
      </c>
      <c r="F297" s="299" t="s">
        <v>103</v>
      </c>
      <c r="G297" s="299" t="s">
        <v>198</v>
      </c>
    </row>
    <row r="298" spans="2:8" x14ac:dyDescent="0.25">
      <c r="B298" s="217" t="s">
        <v>388</v>
      </c>
      <c r="C298" s="218"/>
      <c r="D298" s="418">
        <v>0</v>
      </c>
      <c r="E298" s="418">
        <v>0</v>
      </c>
      <c r="F298" s="418">
        <v>0</v>
      </c>
      <c r="G298" s="418">
        <v>0</v>
      </c>
    </row>
    <row r="299" spans="2:8" x14ac:dyDescent="0.25">
      <c r="B299" s="217" t="s">
        <v>387</v>
      </c>
      <c r="C299" s="221"/>
      <c r="D299" s="252">
        <f>D298*(General!$C$9)</f>
        <v>0</v>
      </c>
      <c r="E299" s="252">
        <f>E298*(General!$C$9)</f>
        <v>0</v>
      </c>
      <c r="F299" s="252">
        <f>F298*(General!$C$9)</f>
        <v>0</v>
      </c>
      <c r="G299" s="252">
        <f>G298*(General!$C$9)</f>
        <v>0</v>
      </c>
    </row>
    <row r="300" spans="2:8" x14ac:dyDescent="0.25">
      <c r="B300" s="260" t="s">
        <v>379</v>
      </c>
      <c r="C300" s="221"/>
      <c r="D300" s="418">
        <v>0</v>
      </c>
      <c r="E300" s="418">
        <v>0</v>
      </c>
      <c r="F300" s="418">
        <v>0</v>
      </c>
      <c r="G300" s="418">
        <v>0</v>
      </c>
    </row>
    <row r="301" spans="2:8" ht="15.6" x14ac:dyDescent="0.3">
      <c r="B301" s="261" t="s">
        <v>386</v>
      </c>
      <c r="C301" s="262"/>
      <c r="D301" s="264">
        <f>SUM(D298:D300)</f>
        <v>0</v>
      </c>
      <c r="E301" s="264">
        <f t="shared" ref="E301:G301" si="12">SUM(E298:E300)</f>
        <v>0</v>
      </c>
      <c r="F301" s="264">
        <f t="shared" si="12"/>
        <v>0</v>
      </c>
      <c r="G301" s="264">
        <f t="shared" si="12"/>
        <v>0</v>
      </c>
      <c r="H301" s="39" t="s">
        <v>413</v>
      </c>
    </row>
    <row r="302" spans="2:8" x14ac:dyDescent="0.25">
      <c r="B302" s="978"/>
      <c r="C302" s="978"/>
      <c r="D302" s="978"/>
      <c r="E302" s="978"/>
      <c r="F302" s="978"/>
      <c r="G302" s="978"/>
    </row>
    <row r="303" spans="2:8" x14ac:dyDescent="0.25">
      <c r="B303" s="997" t="s">
        <v>107</v>
      </c>
      <c r="C303" s="998"/>
      <c r="D303" s="998"/>
      <c r="E303" s="999"/>
      <c r="F303" s="1000" t="s">
        <v>370</v>
      </c>
      <c r="G303" s="1001"/>
    </row>
    <row r="304" spans="2:8" x14ac:dyDescent="0.25">
      <c r="B304" s="217" t="s">
        <v>511</v>
      </c>
      <c r="C304" s="218"/>
      <c r="D304" s="423"/>
      <c r="E304" s="417">
        <v>0</v>
      </c>
      <c r="F304" s="1015"/>
      <c r="G304" s="1016"/>
    </row>
    <row r="305" spans="2:8" x14ac:dyDescent="0.25">
      <c r="B305" s="217" t="s">
        <v>512</v>
      </c>
      <c r="C305" s="218"/>
      <c r="D305" s="259"/>
      <c r="E305" s="417">
        <v>0</v>
      </c>
      <c r="F305" s="991"/>
      <c r="G305" s="992"/>
    </row>
    <row r="306" spans="2:8" x14ac:dyDescent="0.25">
      <c r="B306" s="217" t="s">
        <v>513</v>
      </c>
      <c r="C306" s="221"/>
      <c r="D306" s="259"/>
      <c r="E306" s="417">
        <v>0</v>
      </c>
      <c r="F306" s="991"/>
      <c r="G306" s="992"/>
    </row>
    <row r="307" spans="2:8" x14ac:dyDescent="0.25">
      <c r="B307" s="260" t="s">
        <v>514</v>
      </c>
      <c r="C307" s="291">
        <f>D9*0.8*D10</f>
        <v>0</v>
      </c>
      <c r="D307" s="259"/>
      <c r="E307" s="216">
        <f>C307*E306*12</f>
        <v>0</v>
      </c>
      <c r="F307" s="991"/>
      <c r="G307" s="992"/>
    </row>
    <row r="308" spans="2:8" x14ac:dyDescent="0.25">
      <c r="B308" s="260" t="s">
        <v>285</v>
      </c>
      <c r="C308" s="413" t="s">
        <v>321</v>
      </c>
      <c r="D308" s="259"/>
      <c r="E308" s="418">
        <v>0</v>
      </c>
      <c r="F308" s="991"/>
      <c r="G308" s="992"/>
    </row>
    <row r="309" spans="2:8" x14ac:dyDescent="0.25">
      <c r="B309" s="260" t="s">
        <v>515</v>
      </c>
      <c r="C309" s="221"/>
      <c r="D309" s="259"/>
      <c r="E309" s="216">
        <f>E307+E308</f>
        <v>0</v>
      </c>
      <c r="F309" s="991"/>
      <c r="G309" s="992"/>
    </row>
    <row r="310" spans="2:8" ht="15.6" x14ac:dyDescent="0.25">
      <c r="B310" s="260"/>
      <c r="C310" s="221"/>
      <c r="D310" s="259"/>
      <c r="E310" s="292"/>
      <c r="F310" s="991"/>
      <c r="G310" s="992"/>
    </row>
    <row r="311" spans="2:8" ht="15.6" x14ac:dyDescent="0.25">
      <c r="B311" s="260" t="s">
        <v>516</v>
      </c>
      <c r="C311" s="221"/>
      <c r="D311" s="259"/>
      <c r="E311" s="292"/>
      <c r="F311" s="991"/>
      <c r="G311" s="992"/>
    </row>
    <row r="312" spans="2:8" x14ac:dyDescent="0.25">
      <c r="B312" s="424" t="s">
        <v>438</v>
      </c>
      <c r="C312" s="419"/>
      <c r="D312" s="425"/>
      <c r="E312" s="418">
        <v>0</v>
      </c>
      <c r="F312" s="991"/>
      <c r="G312" s="992"/>
    </row>
    <row r="313" spans="2:8" x14ac:dyDescent="0.25">
      <c r="B313" s="424" t="s">
        <v>439</v>
      </c>
      <c r="C313" s="419"/>
      <c r="D313" s="425"/>
      <c r="E313" s="418">
        <v>0</v>
      </c>
      <c r="F313" s="991"/>
      <c r="G313" s="992"/>
    </row>
    <row r="314" spans="2:8" x14ac:dyDescent="0.25">
      <c r="B314" s="424" t="s">
        <v>440</v>
      </c>
      <c r="C314" s="419"/>
      <c r="D314" s="425"/>
      <c r="E314" s="418">
        <v>0</v>
      </c>
      <c r="F314" s="991"/>
      <c r="G314" s="992"/>
    </row>
    <row r="315" spans="2:8" ht="15.6" x14ac:dyDescent="0.3">
      <c r="B315" s="261" t="s">
        <v>517</v>
      </c>
      <c r="C315" s="262"/>
      <c r="D315" s="263"/>
      <c r="E315" s="264">
        <f>SUM(E309:E314)</f>
        <v>0</v>
      </c>
      <c r="F315" s="995"/>
      <c r="G315" s="996"/>
      <c r="H315" s="39" t="s">
        <v>413</v>
      </c>
    </row>
    <row r="316" spans="2:8" x14ac:dyDescent="0.25">
      <c r="B316" s="978"/>
      <c r="C316" s="978"/>
      <c r="D316" s="978"/>
      <c r="E316" s="978"/>
      <c r="F316" s="978"/>
      <c r="G316" s="978"/>
    </row>
    <row r="317" spans="2:8" x14ac:dyDescent="0.25">
      <c r="B317" s="997" t="s">
        <v>520</v>
      </c>
      <c r="C317" s="998"/>
      <c r="D317" s="998"/>
      <c r="E317" s="999"/>
      <c r="F317" s="1000" t="s">
        <v>394</v>
      </c>
      <c r="G317" s="1001"/>
    </row>
    <row r="318" spans="2:8" x14ac:dyDescent="0.25">
      <c r="B318" s="1013" t="s">
        <v>520</v>
      </c>
      <c r="C318" s="1013"/>
      <c r="D318" s="1013"/>
      <c r="E318" s="1013"/>
      <c r="F318" s="1013"/>
      <c r="G318" s="1013"/>
    </row>
    <row r="319" spans="2:8" x14ac:dyDescent="0.25">
      <c r="B319" s="249" t="s">
        <v>521</v>
      </c>
      <c r="C319" s="250"/>
      <c r="D319" s="295"/>
      <c r="E319" s="296">
        <f>D6</f>
        <v>0</v>
      </c>
      <c r="F319" s="982"/>
      <c r="G319" s="983"/>
    </row>
    <row r="320" spans="2:8" x14ac:dyDescent="0.25">
      <c r="B320" s="249" t="s">
        <v>522</v>
      </c>
      <c r="C320" s="250"/>
      <c r="D320" s="295"/>
      <c r="E320" s="297">
        <f>G7</f>
        <v>0</v>
      </c>
      <c r="F320" s="982"/>
      <c r="G320" s="983"/>
    </row>
    <row r="321" spans="2:8" x14ac:dyDescent="0.25">
      <c r="B321" s="249" t="s">
        <v>520</v>
      </c>
      <c r="C321" s="250"/>
      <c r="D321" s="295"/>
      <c r="E321" s="216">
        <f>E320*E319</f>
        <v>0</v>
      </c>
      <c r="F321" s="982"/>
      <c r="G321" s="983"/>
    </row>
    <row r="322" spans="2:8" x14ac:dyDescent="0.25">
      <c r="B322" s="249"/>
      <c r="C322" s="250"/>
      <c r="D322" s="295"/>
      <c r="E322" s="252"/>
      <c r="F322" s="982"/>
      <c r="G322" s="983"/>
    </row>
    <row r="323" spans="2:8" x14ac:dyDescent="0.25">
      <c r="B323" s="311" t="s">
        <v>379</v>
      </c>
      <c r="C323" s="1011"/>
      <c r="D323" s="1012"/>
      <c r="E323" s="418">
        <v>0</v>
      </c>
      <c r="F323" s="982"/>
      <c r="G323" s="983"/>
    </row>
    <row r="324" spans="2:8" x14ac:dyDescent="0.25">
      <c r="B324" s="249"/>
      <c r="C324" s="250"/>
      <c r="D324" s="295"/>
      <c r="E324" s="252"/>
      <c r="F324" s="982"/>
      <c r="G324" s="983"/>
    </row>
    <row r="325" spans="2:8" ht="15.6" x14ac:dyDescent="0.3">
      <c r="B325" s="223" t="s">
        <v>523</v>
      </c>
      <c r="C325" s="250"/>
      <c r="D325" s="295"/>
      <c r="E325" s="264">
        <f>E323+E321</f>
        <v>0</v>
      </c>
      <c r="F325" s="982"/>
      <c r="G325" s="983"/>
      <c r="H325" s="39" t="s">
        <v>413</v>
      </c>
    </row>
    <row r="326" spans="2:8" x14ac:dyDescent="0.25">
      <c r="B326" s="249"/>
      <c r="C326" s="250"/>
      <c r="D326" s="295"/>
      <c r="E326" s="252"/>
      <c r="F326" s="293"/>
      <c r="G326" s="294"/>
    </row>
    <row r="327" spans="2:8" x14ac:dyDescent="0.25">
      <c r="B327" s="1013" t="s">
        <v>524</v>
      </c>
      <c r="C327" s="1013"/>
      <c r="D327" s="1013"/>
      <c r="E327" s="1013"/>
      <c r="F327" s="1013"/>
      <c r="G327" s="1013"/>
    </row>
    <row r="328" spans="2:8" x14ac:dyDescent="0.25">
      <c r="B328" s="249" t="s">
        <v>525</v>
      </c>
      <c r="C328" s="250"/>
      <c r="D328" s="295"/>
      <c r="E328" s="417">
        <v>0</v>
      </c>
      <c r="F328" s="993"/>
      <c r="G328" s="994"/>
    </row>
    <row r="329" spans="2:8" x14ac:dyDescent="0.25">
      <c r="B329" s="249" t="s">
        <v>522</v>
      </c>
      <c r="C329" s="250"/>
      <c r="D329" s="295"/>
      <c r="E329" s="297">
        <f>E320</f>
        <v>0</v>
      </c>
      <c r="F329" s="991"/>
      <c r="G329" s="992"/>
    </row>
    <row r="330" spans="2:8" x14ac:dyDescent="0.25">
      <c r="B330" s="249" t="s">
        <v>520</v>
      </c>
      <c r="C330" s="250"/>
      <c r="D330" s="295"/>
      <c r="E330" s="216">
        <f>E328*E329</f>
        <v>0</v>
      </c>
      <c r="F330" s="991"/>
      <c r="G330" s="992"/>
    </row>
    <row r="331" spans="2:8" x14ac:dyDescent="0.25">
      <c r="B331" s="249"/>
      <c r="C331" s="250"/>
      <c r="D331" s="295"/>
      <c r="E331" s="252"/>
      <c r="F331" s="991"/>
      <c r="G331" s="992"/>
    </row>
    <row r="332" spans="2:8" x14ac:dyDescent="0.25">
      <c r="B332" s="311" t="s">
        <v>379</v>
      </c>
      <c r="C332" s="1011"/>
      <c r="D332" s="1012"/>
      <c r="E332" s="418">
        <v>0</v>
      </c>
      <c r="F332" s="991"/>
      <c r="G332" s="992"/>
    </row>
    <row r="333" spans="2:8" x14ac:dyDescent="0.25">
      <c r="B333" s="217"/>
      <c r="C333" s="218"/>
      <c r="D333" s="218"/>
      <c r="E333" s="219"/>
      <c r="F333" s="991"/>
      <c r="G333" s="992"/>
    </row>
    <row r="334" spans="2:8" ht="15.6" x14ac:dyDescent="0.3">
      <c r="B334" s="223" t="s">
        <v>526</v>
      </c>
      <c r="C334" s="224"/>
      <c r="D334" s="224"/>
      <c r="E334" s="226">
        <f>E332+E330</f>
        <v>0</v>
      </c>
      <c r="F334" s="1002"/>
      <c r="G334" s="1003"/>
      <c r="H334" s="39" t="s">
        <v>413</v>
      </c>
    </row>
    <row r="335" spans="2:8" x14ac:dyDescent="0.25">
      <c r="B335" s="978"/>
      <c r="C335" s="978"/>
      <c r="D335" s="978"/>
      <c r="E335" s="978"/>
      <c r="F335" s="978"/>
      <c r="G335" s="978"/>
    </row>
    <row r="336" spans="2:8" x14ac:dyDescent="0.25">
      <c r="B336" s="997" t="s">
        <v>437</v>
      </c>
      <c r="C336" s="998"/>
      <c r="D336" s="998"/>
      <c r="E336" s="999"/>
      <c r="F336" s="1000" t="s">
        <v>394</v>
      </c>
      <c r="G336" s="1001"/>
    </row>
    <row r="337" spans="2:8" x14ac:dyDescent="0.25">
      <c r="B337" s="424" t="s">
        <v>438</v>
      </c>
      <c r="C337" s="419"/>
      <c r="D337" s="425"/>
      <c r="E337" s="418">
        <v>0</v>
      </c>
      <c r="F337" s="982"/>
      <c r="G337" s="983"/>
    </row>
    <row r="338" spans="2:8" x14ac:dyDescent="0.25">
      <c r="B338" s="424" t="s">
        <v>439</v>
      </c>
      <c r="C338" s="419"/>
      <c r="D338" s="425"/>
      <c r="E338" s="418">
        <v>0</v>
      </c>
      <c r="F338" s="982"/>
      <c r="G338" s="983"/>
    </row>
    <row r="339" spans="2:8" x14ac:dyDescent="0.25">
      <c r="B339" s="424" t="s">
        <v>440</v>
      </c>
      <c r="C339" s="419"/>
      <c r="D339" s="425"/>
      <c r="E339" s="418">
        <v>0</v>
      </c>
      <c r="F339" s="982"/>
      <c r="G339" s="983"/>
    </row>
    <row r="340" spans="2:8" x14ac:dyDescent="0.25">
      <c r="B340" s="424" t="s">
        <v>441</v>
      </c>
      <c r="C340" s="419"/>
      <c r="D340" s="425"/>
      <c r="E340" s="418">
        <v>0</v>
      </c>
      <c r="F340" s="982"/>
      <c r="G340" s="983"/>
    </row>
    <row r="341" spans="2:8" x14ac:dyDescent="0.25">
      <c r="B341" s="424" t="s">
        <v>442</v>
      </c>
      <c r="C341" s="419"/>
      <c r="D341" s="425"/>
      <c r="E341" s="418">
        <v>0</v>
      </c>
      <c r="F341" s="982"/>
      <c r="G341" s="983"/>
    </row>
    <row r="342" spans="2:8" x14ac:dyDescent="0.25">
      <c r="B342" s="217"/>
      <c r="C342" s="218"/>
      <c r="D342" s="218"/>
      <c r="E342" s="219"/>
      <c r="F342" s="982"/>
      <c r="G342" s="983"/>
    </row>
    <row r="343" spans="2:8" ht="15.6" x14ac:dyDescent="0.3">
      <c r="B343" s="223" t="s">
        <v>461</v>
      </c>
      <c r="C343" s="224"/>
      <c r="D343" s="224"/>
      <c r="E343" s="226">
        <f>SUM(E337:E341)</f>
        <v>0</v>
      </c>
      <c r="F343" s="1007"/>
      <c r="G343" s="1008"/>
      <c r="H343" s="39" t="s">
        <v>413</v>
      </c>
    </row>
  </sheetData>
  <sheetProtection password="CDAC" sheet="1" objects="1" scenarios="1" insertRows="0" deleteRows="0"/>
  <mergeCells count="243">
    <mergeCell ref="B110:G110"/>
    <mergeCell ref="C101:D101"/>
    <mergeCell ref="B1:G1"/>
    <mergeCell ref="B2:G2"/>
    <mergeCell ref="B3:G3"/>
    <mergeCell ref="B112:E112"/>
    <mergeCell ref="F112:G112"/>
    <mergeCell ref="F113:G113"/>
    <mergeCell ref="F114:G114"/>
    <mergeCell ref="F115:G115"/>
    <mergeCell ref="F116:G116"/>
    <mergeCell ref="F117:G117"/>
    <mergeCell ref="B136:C136"/>
    <mergeCell ref="F136:G136"/>
    <mergeCell ref="F129:G129"/>
    <mergeCell ref="F130:G130"/>
    <mergeCell ref="B125:G125"/>
    <mergeCell ref="B134:G134"/>
    <mergeCell ref="F137:G137"/>
    <mergeCell ref="F138:G138"/>
    <mergeCell ref="F139:G139"/>
    <mergeCell ref="B135:E135"/>
    <mergeCell ref="F135:G135"/>
    <mergeCell ref="B146:E146"/>
    <mergeCell ref="F146:G146"/>
    <mergeCell ref="F148:G148"/>
    <mergeCell ref="F151:G151"/>
    <mergeCell ref="F152:G152"/>
    <mergeCell ref="F140:G140"/>
    <mergeCell ref="F141:G141"/>
    <mergeCell ref="F142:G142"/>
    <mergeCell ref="F143:G143"/>
    <mergeCell ref="F144:G144"/>
    <mergeCell ref="F153:G153"/>
    <mergeCell ref="F154:G154"/>
    <mergeCell ref="F155:G155"/>
    <mergeCell ref="B145:G145"/>
    <mergeCell ref="F156:G156"/>
    <mergeCell ref="B158:G158"/>
    <mergeCell ref="B160:E160"/>
    <mergeCell ref="F160:G160"/>
    <mergeCell ref="F165:G165"/>
    <mergeCell ref="F166:G166"/>
    <mergeCell ref="F167:G167"/>
    <mergeCell ref="B169:E169"/>
    <mergeCell ref="F169:G169"/>
    <mergeCell ref="F161:G161"/>
    <mergeCell ref="F162:G162"/>
    <mergeCell ref="B163:C163"/>
    <mergeCell ref="F163:G163"/>
    <mergeCell ref="F164:G164"/>
    <mergeCell ref="B159:G159"/>
    <mergeCell ref="B168:G168"/>
    <mergeCell ref="F173:G173"/>
    <mergeCell ref="F174:G174"/>
    <mergeCell ref="F175:G175"/>
    <mergeCell ref="F176:G176"/>
    <mergeCell ref="F177:G177"/>
    <mergeCell ref="B170:C170"/>
    <mergeCell ref="F170:G170"/>
    <mergeCell ref="F171:G171"/>
    <mergeCell ref="B172:C172"/>
    <mergeCell ref="F172:G172"/>
    <mergeCell ref="F178:G178"/>
    <mergeCell ref="F184:G184"/>
    <mergeCell ref="F185:G185"/>
    <mergeCell ref="F186:G186"/>
    <mergeCell ref="F187:G187"/>
    <mergeCell ref="F188:G188"/>
    <mergeCell ref="B180:E180"/>
    <mergeCell ref="F180:G180"/>
    <mergeCell ref="F181:G181"/>
    <mergeCell ref="F182:G182"/>
    <mergeCell ref="F183:G183"/>
    <mergeCell ref="B179:G179"/>
    <mergeCell ref="F194:G194"/>
    <mergeCell ref="F195:G195"/>
    <mergeCell ref="F196:G196"/>
    <mergeCell ref="F197:G197"/>
    <mergeCell ref="F198:G198"/>
    <mergeCell ref="F189:G189"/>
    <mergeCell ref="B191:E191"/>
    <mergeCell ref="F191:G191"/>
    <mergeCell ref="B192:G192"/>
    <mergeCell ref="F193:G193"/>
    <mergeCell ref="B190:G190"/>
    <mergeCell ref="F204:G204"/>
    <mergeCell ref="F205:G205"/>
    <mergeCell ref="B207:G207"/>
    <mergeCell ref="F208:G208"/>
    <mergeCell ref="F209:G209"/>
    <mergeCell ref="F199:G199"/>
    <mergeCell ref="F200:G200"/>
    <mergeCell ref="F201:G201"/>
    <mergeCell ref="F202:G202"/>
    <mergeCell ref="F203:G203"/>
    <mergeCell ref="F216:G216"/>
    <mergeCell ref="F217:G217"/>
    <mergeCell ref="F218:G218"/>
    <mergeCell ref="F219:G219"/>
    <mergeCell ref="F220:G220"/>
    <mergeCell ref="F210:G210"/>
    <mergeCell ref="F211:G211"/>
    <mergeCell ref="F212:G212"/>
    <mergeCell ref="F213:G213"/>
    <mergeCell ref="B215:G215"/>
    <mergeCell ref="F227:G227"/>
    <mergeCell ref="F228:G228"/>
    <mergeCell ref="F229:G229"/>
    <mergeCell ref="F230:G230"/>
    <mergeCell ref="F231:G231"/>
    <mergeCell ref="F221:G221"/>
    <mergeCell ref="F222:G222"/>
    <mergeCell ref="F223:G223"/>
    <mergeCell ref="B226:E226"/>
    <mergeCell ref="F226:G226"/>
    <mergeCell ref="F240:G240"/>
    <mergeCell ref="F241:G241"/>
    <mergeCell ref="F242:G242"/>
    <mergeCell ref="F243:G243"/>
    <mergeCell ref="F244:G244"/>
    <mergeCell ref="F232:G232"/>
    <mergeCell ref="F233:G233"/>
    <mergeCell ref="B236:E236"/>
    <mergeCell ref="F236:G236"/>
    <mergeCell ref="B239:G239"/>
    <mergeCell ref="B235:G235"/>
    <mergeCell ref="F237:G237"/>
    <mergeCell ref="F253:G253"/>
    <mergeCell ref="F254:G254"/>
    <mergeCell ref="F255:G255"/>
    <mergeCell ref="F256:G256"/>
    <mergeCell ref="F257:G257"/>
    <mergeCell ref="F245:G245"/>
    <mergeCell ref="F246:G246"/>
    <mergeCell ref="F247:G247"/>
    <mergeCell ref="F248:G248"/>
    <mergeCell ref="B251:G251"/>
    <mergeCell ref="B252:E252"/>
    <mergeCell ref="F252:G252"/>
    <mergeCell ref="F263:G263"/>
    <mergeCell ref="F264:G264"/>
    <mergeCell ref="F265:G265"/>
    <mergeCell ref="F266:G266"/>
    <mergeCell ref="F267:G267"/>
    <mergeCell ref="F258:G258"/>
    <mergeCell ref="F259:G259"/>
    <mergeCell ref="F260:G260"/>
    <mergeCell ref="F261:G261"/>
    <mergeCell ref="F262:G262"/>
    <mergeCell ref="F273:G273"/>
    <mergeCell ref="F274:G274"/>
    <mergeCell ref="F275:G275"/>
    <mergeCell ref="F276:G276"/>
    <mergeCell ref="F277:G277"/>
    <mergeCell ref="F268:G268"/>
    <mergeCell ref="F269:G269"/>
    <mergeCell ref="F270:G270"/>
    <mergeCell ref="F271:G271"/>
    <mergeCell ref="F272:G272"/>
    <mergeCell ref="F310:G310"/>
    <mergeCell ref="B303:E303"/>
    <mergeCell ref="F303:G303"/>
    <mergeCell ref="F304:G304"/>
    <mergeCell ref="F305:G305"/>
    <mergeCell ref="F306:G306"/>
    <mergeCell ref="B282:G282"/>
    <mergeCell ref="B284:G284"/>
    <mergeCell ref="B293:G293"/>
    <mergeCell ref="B295:G295"/>
    <mergeCell ref="B302:G302"/>
    <mergeCell ref="F341:G341"/>
    <mergeCell ref="F342:G342"/>
    <mergeCell ref="F343:G343"/>
    <mergeCell ref="B113:C113"/>
    <mergeCell ref="C142:D142"/>
    <mergeCell ref="B318:G318"/>
    <mergeCell ref="C323:D323"/>
    <mergeCell ref="B327:G327"/>
    <mergeCell ref="C332:D332"/>
    <mergeCell ref="B336:E336"/>
    <mergeCell ref="F336:G336"/>
    <mergeCell ref="F337:G337"/>
    <mergeCell ref="F338:G338"/>
    <mergeCell ref="F339:G339"/>
    <mergeCell ref="F321:G321"/>
    <mergeCell ref="F325:G325"/>
    <mergeCell ref="F331:G331"/>
    <mergeCell ref="F333:G333"/>
    <mergeCell ref="F334:G334"/>
    <mergeCell ref="B294:G294"/>
    <mergeCell ref="D296:G296"/>
    <mergeCell ref="B317:E317"/>
    <mergeCell ref="F317:G317"/>
    <mergeCell ref="F278:G278"/>
    <mergeCell ref="F315:G315"/>
    <mergeCell ref="F340:G340"/>
    <mergeCell ref="B119:E119"/>
    <mergeCell ref="F119:G119"/>
    <mergeCell ref="B120:C120"/>
    <mergeCell ref="F120:G120"/>
    <mergeCell ref="F121:G121"/>
    <mergeCell ref="F122:G122"/>
    <mergeCell ref="F123:G123"/>
    <mergeCell ref="F124:G124"/>
    <mergeCell ref="B126:E126"/>
    <mergeCell ref="F126:G126"/>
    <mergeCell ref="B127:C127"/>
    <mergeCell ref="F127:G127"/>
    <mergeCell ref="F128:G128"/>
    <mergeCell ref="F131:G131"/>
    <mergeCell ref="F132:G132"/>
    <mergeCell ref="F133:G133"/>
    <mergeCell ref="B129:B131"/>
    <mergeCell ref="F279:G279"/>
    <mergeCell ref="B283:G283"/>
    <mergeCell ref="F307:G307"/>
    <mergeCell ref="F308:G308"/>
    <mergeCell ref="F309:G309"/>
    <mergeCell ref="B316:G316"/>
    <mergeCell ref="B335:G335"/>
    <mergeCell ref="B152:B154"/>
    <mergeCell ref="F149:G149"/>
    <mergeCell ref="F150:G150"/>
    <mergeCell ref="B151:C151"/>
    <mergeCell ref="E6:G6"/>
    <mergeCell ref="B157:G157"/>
    <mergeCell ref="B225:G225"/>
    <mergeCell ref="F249:G249"/>
    <mergeCell ref="F280:G280"/>
    <mergeCell ref="F312:G312"/>
    <mergeCell ref="F322:G322"/>
    <mergeCell ref="F323:G323"/>
    <mergeCell ref="F324:G324"/>
    <mergeCell ref="F328:G328"/>
    <mergeCell ref="F329:G329"/>
    <mergeCell ref="F330:G330"/>
    <mergeCell ref="F332:G332"/>
    <mergeCell ref="F319:G319"/>
    <mergeCell ref="F311:G311"/>
    <mergeCell ref="F320:G320"/>
    <mergeCell ref="F313:G313"/>
    <mergeCell ref="F314:G314"/>
  </mergeCells>
  <hyperlinks>
    <hyperlink ref="H117" location="HCV!E15" display="Return to Budget"/>
    <hyperlink ref="H14" location="HCV!E124" display="Details"/>
    <hyperlink ref="H15" location="HCV!E117" display="Details"/>
    <hyperlink ref="H18:H19" location="HCV!E124" display="Details"/>
    <hyperlink ref="H22" location="HCV!E156" display="Details"/>
    <hyperlink ref="H27:H36" location="HCV!E124" display="Details"/>
    <hyperlink ref="H39" location="Payroll!K29" display="Details"/>
    <hyperlink ref="H41" location="'Emp. Benefits'!H27" display="Details"/>
    <hyperlink ref="H53" location="Payroll!K50" display="Details"/>
    <hyperlink ref="H68" location="'Emp. Benefits'!H38" display="Details"/>
    <hyperlink ref="H71" location="Payroll!K62" display="Details"/>
    <hyperlink ref="H74" location="'Emp. Benefits'!H49" display="Details"/>
    <hyperlink ref="H77:H80" location="HCV!E124" display="Details"/>
    <hyperlink ref="H83" location="HCV!E315" display="Details"/>
    <hyperlink ref="H88" location="HCV!E325" display="Details"/>
    <hyperlink ref="H89" location="HCV!E334" display="Details"/>
    <hyperlink ref="H99" location="HCV!E343" display="Details"/>
    <hyperlink ref="H18" location="HCV!E133" display="Details"/>
    <hyperlink ref="H19" location="HCV!E144" display="Details"/>
    <hyperlink ref="H27" location="Payroll!K20" display="Details"/>
    <hyperlink ref="H28" location="HCV!E167" display="Details"/>
    <hyperlink ref="H29" location="HCV!E176" display="Details"/>
    <hyperlink ref="H30" location="HCV!E178" display="Details"/>
    <hyperlink ref="H31" location="HCV!E189" display="Details"/>
    <hyperlink ref="H32" location="'Emp. Benefits'!H16" display="Details"/>
    <hyperlink ref="H33" location="HCV!E224" display="Details"/>
    <hyperlink ref="H34" location="HCV!E234" display="Details"/>
    <hyperlink ref="H35" location="HCV!E250" display="Details"/>
    <hyperlink ref="H36" location="HCV!E281" display="Details"/>
    <hyperlink ref="H45" location="HCV!F286" display="Details"/>
    <hyperlink ref="H46:H50" location="HCV!F286" display="Details"/>
    <hyperlink ref="H46" location="HCV!F287" display="Details"/>
    <hyperlink ref="H47" location="HCV!F288" display="Details"/>
    <hyperlink ref="H48" location="HCV!F289" display="Details"/>
    <hyperlink ref="H49" location="HCV!F290" display="Details"/>
    <hyperlink ref="H50" location="HCV!F291" display="Details"/>
    <hyperlink ref="H77" location="HCV!D301" display="Details"/>
    <hyperlink ref="H78" location="HCV!D302" display="Details"/>
    <hyperlink ref="H79" location="HCV!D303" display="Details"/>
    <hyperlink ref="H80" location="HCV!D304" display="Details"/>
    <hyperlink ref="H124" location="HCV!E15" display="Return to Budget"/>
    <hyperlink ref="H133" location="HCV!E18" display="Return to Budget"/>
    <hyperlink ref="H144" location="HCV!E19" display="Return to Budget"/>
    <hyperlink ref="H156" location="HCV!E22" display="Return to Budget"/>
    <hyperlink ref="H167" location="HCV!E28" display="Return to Budget"/>
    <hyperlink ref="H176" location="HCV!E29" display="Return to Budget"/>
    <hyperlink ref="H178" location="HCV!E30" display="Return to Budget"/>
    <hyperlink ref="H189" location="HCV!E31" display="Return to Budget"/>
    <hyperlink ref="H224" location="HCV!E33" display="Return to Budget"/>
    <hyperlink ref="H234" location="HCV!E34" display="Return to Budget"/>
    <hyperlink ref="H250" location="HCV!E35" display="Return to Budget"/>
    <hyperlink ref="H281" location="HCV!E36" display="Return to Budget"/>
    <hyperlink ref="H292" location="HCV!E51" display="Return to Budget"/>
    <hyperlink ref="H301" location="HCV!E81" display="Return to Budget"/>
    <hyperlink ref="H315" location="HCV!E83" display="Return to Budget"/>
    <hyperlink ref="H334" location="HCV!E89" display="Return to Budget"/>
    <hyperlink ref="H343" location="HCV!E99" display="Return to Budget"/>
    <hyperlink ref="H325" location="HCV!E88" display="Return to Budget"/>
  </hyperlinks>
  <pageMargins left="0.7" right="0.7" top="0.75" bottom="0.75" header="0.3" footer="0.3"/>
  <pageSetup scale="69" fitToHeight="0"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E8ACDDCAE5F634F93EE8D15D4BEDA51" ma:contentTypeVersion="10" ma:contentTypeDescription="Create a new document." ma:contentTypeScope="" ma:versionID="20f835200955323b77017a2c4cb77e9d">
  <xsd:schema xmlns:xsd="http://www.w3.org/2001/XMLSchema" xmlns:xs="http://www.w3.org/2001/XMLSchema" xmlns:p="http://schemas.microsoft.com/office/2006/metadata/properties" xmlns:ns2="b2d1cbd3-3bd0-4f3d-9f01-4fa542eb2c78" xmlns:ns3="35275609-f688-4bce-a538-d692ffaa6399" targetNamespace="http://schemas.microsoft.com/office/2006/metadata/properties" ma:root="true" ma:fieldsID="4b85f7ad280c1969e22e6aa2c8db1cbd" ns2:_="" ns3:_="">
    <xsd:import namespace="b2d1cbd3-3bd0-4f3d-9f01-4fa542eb2c78"/>
    <xsd:import namespace="35275609-f688-4bce-a538-d692ffaa6399"/>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2d1cbd3-3bd0-4f3d-9f01-4fa542eb2c7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5275609-f688-4bce-a538-d692ffaa6399"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A3E54E1-3651-476C-BDF5-5022A494A778}"/>
</file>

<file path=customXml/itemProps2.xml><?xml version="1.0" encoding="utf-8"?>
<ds:datastoreItem xmlns:ds="http://schemas.openxmlformats.org/officeDocument/2006/customXml" ds:itemID="{E05A2220-C551-43D3-A529-711C54279B19}"/>
</file>

<file path=customXml/itemProps3.xml><?xml version="1.0" encoding="utf-8"?>
<ds:datastoreItem xmlns:ds="http://schemas.openxmlformats.org/officeDocument/2006/customXml" ds:itemID="{92D82BA4-67FF-42FA-B10A-CB2C51988EA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10</vt:i4>
      </vt:variant>
    </vt:vector>
  </HeadingPairs>
  <TitlesOfParts>
    <vt:vector size="25" baseType="lpstr">
      <vt:lpstr>Instructions</vt:lpstr>
      <vt:lpstr>General</vt:lpstr>
      <vt:lpstr>Overall PHA Budget</vt:lpstr>
      <vt:lpstr>Payroll</vt:lpstr>
      <vt:lpstr>Emp. Benefits</vt:lpstr>
      <vt:lpstr>AMP 1</vt:lpstr>
      <vt:lpstr>AMP 2</vt:lpstr>
      <vt:lpstr>AMP 3</vt:lpstr>
      <vt:lpstr>HCV</vt:lpstr>
      <vt:lpstr>COCC</vt:lpstr>
      <vt:lpstr>Other 1</vt:lpstr>
      <vt:lpstr>Other 2</vt:lpstr>
      <vt:lpstr>Other 3</vt:lpstr>
      <vt:lpstr>Analysis</vt:lpstr>
      <vt:lpstr>Sheet2</vt:lpstr>
      <vt:lpstr>Payroll_Frequency</vt:lpstr>
      <vt:lpstr>'AMP 1'!Print_Area</vt:lpstr>
      <vt:lpstr>'AMP 2'!Print_Area</vt:lpstr>
      <vt:lpstr>'AMP 3'!Print_Area</vt:lpstr>
      <vt:lpstr>'Other 1'!Print_Area</vt:lpstr>
      <vt:lpstr>'Other 2'!Print_Area</vt:lpstr>
      <vt:lpstr>'Other 3'!Print_Area</vt:lpstr>
      <vt:lpstr>'Emp. Benefits'!Print_Titles</vt:lpstr>
      <vt:lpstr>'Overall PHA Budget'!Print_Titles</vt:lpstr>
      <vt:lpstr>Payroll!Print_Titles</vt:lpstr>
    </vt:vector>
  </TitlesOfParts>
  <Company>Windows User</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Operating Budget Template Tool</dc:title>
  <dc:subject>HUD Financial Management Training</dc:subject>
  <dc:creator>U.S. Department of Housing and Urban Development</dc:creator>
  <cp:keywords>Financial Management, HUD</cp:keywords>
  <cp:lastModifiedBy>Stefanie Falzone</cp:lastModifiedBy>
  <cp:lastPrinted>2017-07-17T19:27:13Z</cp:lastPrinted>
  <dcterms:created xsi:type="dcterms:W3CDTF">2017-04-24T12:58:57Z</dcterms:created>
  <dcterms:modified xsi:type="dcterms:W3CDTF">2019-05-23T00:46:59Z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0x0101009E8ACDDCAE5F634F93EE8D15D4BEDA51</vt:lpwstr>
  </property>
</Properties>
</file>