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D-6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GIW'!$A$1:$V$30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1" l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29" i="1" l="1"/>
  <c r="U29" i="1"/>
  <c r="U24" i="1" l="1"/>
  <c r="V24" i="1"/>
  <c r="V26" i="1" l="1"/>
  <c r="V23" i="1"/>
  <c r="V30" i="1" l="1"/>
  <c r="V28" i="1"/>
  <c r="V27" i="1"/>
  <c r="V25" i="1"/>
  <c r="V22" i="1"/>
  <c r="V21" i="1"/>
  <c r="U30" i="1"/>
  <c r="U28" i="1"/>
  <c r="U27" i="1"/>
  <c r="U26" i="1"/>
  <c r="U25" i="1"/>
  <c r="U23" i="1"/>
  <c r="U22" i="1"/>
  <c r="U21" i="1"/>
  <c r="H3" i="1" l="1"/>
</calcChain>
</file>

<file path=xl/sharedStrings.xml><?xml version="1.0" encoding="utf-8"?>
<sst xmlns="http://schemas.openxmlformats.org/spreadsheetml/2006/main" count="104" uniqueCount="71">
  <si>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</si>
  <si>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</si>
  <si>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</si>
  <si>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</si>
  <si>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</si>
  <si>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</si>
  <si>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</si>
  <si>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</si>
  <si>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</si>
  <si>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</si>
  <si>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</si>
  <si>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</si>
  <si>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</si>
  <si>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</si>
  <si>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</si>
  <si>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</si>
  <si>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</si>
  <si>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</si>
  <si>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</si>
  <si>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</si>
  <si>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</si>
  <si>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</si>
  <si>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</si>
  <si>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</si>
  <si>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</si>
  <si>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</si>
  <si>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</si>
  <si>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</si>
  <si>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</si>
  <si>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</si>
  <si>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</si>
  <si>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</si>
  <si>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FMR</t>
  </si>
  <si>
    <t>SH</t>
  </si>
  <si>
    <t>Hope Housing</t>
  </si>
  <si>
    <t>Washington</t>
  </si>
  <si>
    <t>Catholic Charities of the Archdiocese of Washington DC</t>
  </si>
  <si>
    <t>National Center for Children and Families</t>
  </si>
  <si>
    <t>Rapid Re-housing I (formerly Dem) 2017</t>
  </si>
  <si>
    <t>MD0204L3G011706</t>
  </si>
  <si>
    <t>MD-601</t>
  </si>
  <si>
    <t>Montgomery County CoC</t>
  </si>
  <si>
    <t>Montgomery County Maryland</t>
  </si>
  <si>
    <t>Montgomery County Coalition for the Homeless</t>
  </si>
  <si>
    <t>Home First I</t>
  </si>
  <si>
    <t>MD0206L3G011710</t>
  </si>
  <si>
    <t>MD0207L3G011710</t>
  </si>
  <si>
    <t>Housing Opportunities Commission</t>
  </si>
  <si>
    <t>Permanent Supportive Housing 12</t>
  </si>
  <si>
    <t>MD0209L3G011710</t>
  </si>
  <si>
    <t>Permanent Supportive Housing 10</t>
  </si>
  <si>
    <t>MD0210L3G011710</t>
  </si>
  <si>
    <t>Suppoortive Housing Program 3</t>
  </si>
  <si>
    <t>MD0211L3G011710</t>
  </si>
  <si>
    <t>Personal Living Quarters Seneca Heights Apartments</t>
  </si>
  <si>
    <t>MD0213L3G011710</t>
  </si>
  <si>
    <t>Safe Havens</t>
  </si>
  <si>
    <t>MD0214L3G011710</t>
  </si>
  <si>
    <t>Home First II</t>
  </si>
  <si>
    <t>MD0233L3G011709</t>
  </si>
  <si>
    <t>Cordell</t>
  </si>
  <si>
    <t>MD0247L3G011707</t>
  </si>
  <si>
    <t>Interfaith Works</t>
  </si>
  <si>
    <t>Interfaith Homes</t>
  </si>
  <si>
    <t>MD0280L3G011706</t>
  </si>
  <si>
    <t>Keys First</t>
  </si>
  <si>
    <t>MD0354L3G011702</t>
  </si>
  <si>
    <t>Rapid Re-housing II 2017 renewal</t>
  </si>
  <si>
    <t>MD0385L3G011701</t>
  </si>
  <si>
    <t>Montgomery County Rapid Re-Housing</t>
  </si>
  <si>
    <t>MD0408L3G011700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</si>
</sst>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0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35</v>
      </c>
      <c r="C1" s="30"/>
      <c r="D1" s="30"/>
      <c r="E1" s="31" t="s">
        <v>13</v>
      </c>
      <c r="F1" s="32"/>
      <c r="G1" s="33"/>
      <c r="H1" s="27" t="s">
        <v>42</v>
      </c>
      <c r="I1" s="28"/>
      <c r="J1" s="29"/>
    </row>
    <row r="2" spans="1:22" ht="35.25" customHeight="1" x14ac:dyDescent="0.35">
      <c r="A2" s="18" t="s">
        <v>11</v>
      </c>
      <c r="B2" s="30" t="s">
        <v>40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41</v>
      </c>
      <c r="C3" s="30"/>
      <c r="D3" s="30"/>
      <c r="E3" s="34" t="s">
        <v>28</v>
      </c>
      <c r="F3" s="35"/>
      <c r="G3" s="36"/>
      <c r="H3" s="22">
        <f ca="1">SUM(OFFSET(V6,1,0,500,1))</f>
        <v>8762940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37</v>
      </c>
      <c r="B7" s="3" t="s">
        <v>38</v>
      </c>
      <c r="C7" s="4" t="s">
        <v>39</v>
      </c>
      <c r="D7" s="4">
        <v>2019</v>
      </c>
      <c r="E7" s="4" t="s">
        <v>30</v>
      </c>
      <c r="F7" s="16">
        <v>0</v>
      </c>
      <c r="G7" s="16">
        <v>150516</v>
      </c>
      <c r="H7" s="16">
        <v>51689</v>
      </c>
      <c r="I7" s="16">
        <v>0</v>
      </c>
      <c r="J7" s="16">
        <v>0</v>
      </c>
      <c r="K7" s="16">
        <v>6785</v>
      </c>
      <c r="L7" s="4" t="s">
        <v>32</v>
      </c>
      <c r="M7" s="17">
        <v>0</v>
      </c>
      <c r="N7" s="17">
        <v>0</v>
      </c>
      <c r="O7" s="17">
        <v>1</v>
      </c>
      <c r="P7" s="17">
        <v>5</v>
      </c>
      <c r="Q7" s="17">
        <v>1</v>
      </c>
      <c r="R7" s="17">
        <v>0</v>
      </c>
      <c r="S7" s="17">
        <v>0</v>
      </c>
      <c r="T7" s="17">
        <v>0</v>
      </c>
      <c r="U7" s="1">
        <v>7</v>
      </c>
      <c r="V7" s="2">
        <f t="shared" ref="V7:V20" si="0">SUM(F7:K7)</f>
        <v>208990</v>
      </c>
    </row>
    <row r="8" spans="1:22" customFormat="1" x14ac:dyDescent="0.35">
      <c r="A8" s="3" t="s">
        <v>43</v>
      </c>
      <c r="B8" s="3" t="s">
        <v>44</v>
      </c>
      <c r="C8" s="4" t="s">
        <v>45</v>
      </c>
      <c r="D8" s="4">
        <v>2019</v>
      </c>
      <c r="E8" s="4" t="s">
        <v>30</v>
      </c>
      <c r="F8" s="16">
        <v>137799</v>
      </c>
      <c r="G8" s="16">
        <v>0</v>
      </c>
      <c r="H8" s="16">
        <v>12654</v>
      </c>
      <c r="I8" s="16">
        <v>4982</v>
      </c>
      <c r="J8" s="16">
        <v>0</v>
      </c>
      <c r="K8" s="16">
        <v>8765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164200</v>
      </c>
    </row>
    <row r="9" spans="1:22" customFormat="1" x14ac:dyDescent="0.35">
      <c r="A9" s="3" t="s">
        <v>43</v>
      </c>
      <c r="B9" s="3" t="s">
        <v>34</v>
      </c>
      <c r="C9" s="4" t="s">
        <v>46</v>
      </c>
      <c r="D9" s="4">
        <v>2019</v>
      </c>
      <c r="E9" s="4" t="s">
        <v>30</v>
      </c>
      <c r="F9" s="16">
        <v>319772</v>
      </c>
      <c r="G9" s="16">
        <v>0</v>
      </c>
      <c r="H9" s="16">
        <v>214819</v>
      </c>
      <c r="I9" s="16">
        <v>19839</v>
      </c>
      <c r="J9" s="16">
        <v>0</v>
      </c>
      <c r="K9" s="16">
        <v>33587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588017</v>
      </c>
    </row>
    <row r="10" spans="1:22" customFormat="1" x14ac:dyDescent="0.35">
      <c r="A10" s="3" t="s">
        <v>47</v>
      </c>
      <c r="B10" s="3" t="s">
        <v>48</v>
      </c>
      <c r="C10" s="4" t="s">
        <v>49</v>
      </c>
      <c r="D10" s="4">
        <v>2019</v>
      </c>
      <c r="E10" s="4" t="s">
        <v>30</v>
      </c>
      <c r="F10" s="16">
        <v>0</v>
      </c>
      <c r="G10" s="16">
        <v>635460</v>
      </c>
      <c r="H10" s="16">
        <v>0</v>
      </c>
      <c r="I10" s="16">
        <v>0</v>
      </c>
      <c r="J10" s="16">
        <v>0</v>
      </c>
      <c r="K10" s="16">
        <v>34817</v>
      </c>
      <c r="L10" s="4" t="s">
        <v>32</v>
      </c>
      <c r="M10" s="17">
        <v>0</v>
      </c>
      <c r="N10" s="17">
        <v>0</v>
      </c>
      <c r="O10" s="17">
        <v>35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">
        <v>35</v>
      </c>
      <c r="V10" s="2">
        <f t="shared" si="0"/>
        <v>670277</v>
      </c>
    </row>
    <row r="11" spans="1:22" customFormat="1" x14ac:dyDescent="0.35">
      <c r="A11" s="3" t="s">
        <v>47</v>
      </c>
      <c r="B11" s="3" t="s">
        <v>50</v>
      </c>
      <c r="C11" s="4" t="s">
        <v>51</v>
      </c>
      <c r="D11" s="4">
        <v>2019</v>
      </c>
      <c r="E11" s="4" t="s">
        <v>30</v>
      </c>
      <c r="F11" s="16">
        <v>0</v>
      </c>
      <c r="G11" s="16">
        <v>3300792</v>
      </c>
      <c r="H11" s="16">
        <v>6232</v>
      </c>
      <c r="I11" s="16">
        <v>0</v>
      </c>
      <c r="J11" s="16">
        <v>0</v>
      </c>
      <c r="K11" s="16">
        <v>185316</v>
      </c>
      <c r="L11" s="4" t="s">
        <v>32</v>
      </c>
      <c r="M11" s="17">
        <v>0</v>
      </c>
      <c r="N11" s="17">
        <v>0</v>
      </c>
      <c r="O11" s="17">
        <v>100</v>
      </c>
      <c r="P11" s="17">
        <v>36</v>
      </c>
      <c r="Q11" s="17">
        <v>24</v>
      </c>
      <c r="R11" s="17">
        <v>2</v>
      </c>
      <c r="S11" s="17">
        <v>0</v>
      </c>
      <c r="T11" s="17">
        <v>0</v>
      </c>
      <c r="U11" s="1">
        <v>162</v>
      </c>
      <c r="V11" s="2">
        <f t="shared" si="0"/>
        <v>3492340</v>
      </c>
    </row>
    <row r="12" spans="1:22" customFormat="1" x14ac:dyDescent="0.35">
      <c r="A12" s="3" t="s">
        <v>47</v>
      </c>
      <c r="B12" s="3" t="s">
        <v>52</v>
      </c>
      <c r="C12" s="4" t="s">
        <v>53</v>
      </c>
      <c r="D12" s="4">
        <v>2019</v>
      </c>
      <c r="E12" s="4" t="s">
        <v>30</v>
      </c>
      <c r="F12" s="16">
        <v>0</v>
      </c>
      <c r="G12" s="16">
        <v>0</v>
      </c>
      <c r="H12" s="16">
        <v>75746</v>
      </c>
      <c r="I12" s="16">
        <v>0</v>
      </c>
      <c r="J12" s="16">
        <v>0</v>
      </c>
      <c r="K12" s="16">
        <v>5302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81048</v>
      </c>
    </row>
    <row r="13" spans="1:22" customFormat="1" x14ac:dyDescent="0.35">
      <c r="A13" s="3" t="s">
        <v>43</v>
      </c>
      <c r="B13" s="3" t="s">
        <v>54</v>
      </c>
      <c r="C13" s="4" t="s">
        <v>55</v>
      </c>
      <c r="D13" s="4">
        <v>2019</v>
      </c>
      <c r="E13" s="4" t="s">
        <v>30</v>
      </c>
      <c r="F13" s="16">
        <v>0</v>
      </c>
      <c r="G13" s="16">
        <v>0</v>
      </c>
      <c r="H13" s="16">
        <v>242060</v>
      </c>
      <c r="I13" s="16">
        <v>124759</v>
      </c>
      <c r="J13" s="16">
        <v>0</v>
      </c>
      <c r="K13" s="16">
        <v>23948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390767</v>
      </c>
    </row>
    <row r="14" spans="1:22" customFormat="1" x14ac:dyDescent="0.35">
      <c r="A14" s="3" t="s">
        <v>43</v>
      </c>
      <c r="B14" s="3" t="s">
        <v>56</v>
      </c>
      <c r="C14" s="4" t="s">
        <v>57</v>
      </c>
      <c r="D14" s="4">
        <v>2019</v>
      </c>
      <c r="E14" s="4" t="s">
        <v>33</v>
      </c>
      <c r="F14" s="16">
        <v>0</v>
      </c>
      <c r="G14" s="16">
        <v>0</v>
      </c>
      <c r="H14" s="16">
        <v>462983</v>
      </c>
      <c r="I14" s="16">
        <v>9500</v>
      </c>
      <c r="J14" s="16">
        <v>0</v>
      </c>
      <c r="K14" s="16">
        <v>32838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505321</v>
      </c>
    </row>
    <row r="15" spans="1:22" customFormat="1" x14ac:dyDescent="0.35">
      <c r="A15" s="3" t="s">
        <v>43</v>
      </c>
      <c r="B15" s="3" t="s">
        <v>58</v>
      </c>
      <c r="C15" s="4" t="s">
        <v>59</v>
      </c>
      <c r="D15" s="4">
        <v>2019</v>
      </c>
      <c r="E15" s="4" t="s">
        <v>30</v>
      </c>
      <c r="F15" s="16">
        <v>261027</v>
      </c>
      <c r="G15" s="16">
        <v>0</v>
      </c>
      <c r="H15" s="16">
        <v>36942</v>
      </c>
      <c r="I15" s="16">
        <v>10560</v>
      </c>
      <c r="J15" s="16">
        <v>0</v>
      </c>
      <c r="K15" s="16">
        <v>17779</v>
      </c>
      <c r="L15" s="4" t="s">
        <v>31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326308</v>
      </c>
    </row>
    <row r="16" spans="1:22" customFormat="1" x14ac:dyDescent="0.35">
      <c r="A16" s="3" t="s">
        <v>43</v>
      </c>
      <c r="B16" s="3" t="s">
        <v>60</v>
      </c>
      <c r="C16" s="4" t="s">
        <v>61</v>
      </c>
      <c r="D16" s="4">
        <v>2019</v>
      </c>
      <c r="E16" s="4" t="s">
        <v>30</v>
      </c>
      <c r="F16" s="16">
        <v>0</v>
      </c>
      <c r="G16" s="16">
        <v>0</v>
      </c>
      <c r="H16" s="16">
        <v>106724</v>
      </c>
      <c r="I16" s="16">
        <v>28631</v>
      </c>
      <c r="J16" s="16">
        <v>0</v>
      </c>
      <c r="K16" s="16">
        <v>9028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144383</v>
      </c>
    </row>
    <row r="17" spans="1:22" customFormat="1" x14ac:dyDescent="0.35">
      <c r="A17" s="3" t="s">
        <v>62</v>
      </c>
      <c r="B17" s="3" t="s">
        <v>63</v>
      </c>
      <c r="C17" s="4" t="s">
        <v>64</v>
      </c>
      <c r="D17" s="4">
        <v>2019</v>
      </c>
      <c r="E17" s="4" t="s">
        <v>30</v>
      </c>
      <c r="F17" s="16">
        <v>259514</v>
      </c>
      <c r="G17" s="16">
        <v>0</v>
      </c>
      <c r="H17" s="16">
        <v>41630</v>
      </c>
      <c r="I17" s="16">
        <v>2398</v>
      </c>
      <c r="J17" s="16">
        <v>15405</v>
      </c>
      <c r="K17" s="16">
        <v>18637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337584</v>
      </c>
    </row>
    <row r="18" spans="1:22" customFormat="1" x14ac:dyDescent="0.35">
      <c r="A18" s="3" t="s">
        <v>43</v>
      </c>
      <c r="B18" s="3" t="s">
        <v>65</v>
      </c>
      <c r="C18" s="4" t="s">
        <v>66</v>
      </c>
      <c r="D18" s="4">
        <v>2019</v>
      </c>
      <c r="E18" s="4" t="s">
        <v>30</v>
      </c>
      <c r="F18" s="16">
        <v>0</v>
      </c>
      <c r="G18" s="16">
        <v>553068</v>
      </c>
      <c r="H18" s="16">
        <v>280846</v>
      </c>
      <c r="I18" s="16">
        <v>15120</v>
      </c>
      <c r="J18" s="16">
        <v>9600</v>
      </c>
      <c r="K18" s="16">
        <v>75053</v>
      </c>
      <c r="L18" s="4" t="s">
        <v>32</v>
      </c>
      <c r="M18" s="17">
        <v>0</v>
      </c>
      <c r="N18" s="17">
        <v>0</v>
      </c>
      <c r="O18" s="17">
        <v>27</v>
      </c>
      <c r="P18" s="17">
        <v>3</v>
      </c>
      <c r="Q18" s="17">
        <v>0</v>
      </c>
      <c r="R18" s="17">
        <v>0</v>
      </c>
      <c r="S18" s="17">
        <v>0</v>
      </c>
      <c r="T18" s="17">
        <v>0</v>
      </c>
      <c r="U18" s="1">
        <v>30</v>
      </c>
      <c r="V18" s="2">
        <f t="shared" si="0"/>
        <v>933687</v>
      </c>
    </row>
    <row r="19" spans="1:22" customFormat="1" x14ac:dyDescent="0.35">
      <c r="A19" s="3" t="s">
        <v>37</v>
      </c>
      <c r="B19" s="3" t="s">
        <v>67</v>
      </c>
      <c r="C19" s="4" t="s">
        <v>68</v>
      </c>
      <c r="D19" s="4">
        <v>2019</v>
      </c>
      <c r="E19" s="4" t="s">
        <v>30</v>
      </c>
      <c r="F19" s="16">
        <v>0</v>
      </c>
      <c r="G19" s="16">
        <v>252768</v>
      </c>
      <c r="H19" s="16">
        <v>97703</v>
      </c>
      <c r="I19" s="16">
        <v>0</v>
      </c>
      <c r="J19" s="16">
        <v>0</v>
      </c>
      <c r="K19" s="16">
        <v>35047</v>
      </c>
      <c r="L19" s="4" t="s">
        <v>32</v>
      </c>
      <c r="M19" s="17">
        <v>0</v>
      </c>
      <c r="N19" s="17">
        <v>0</v>
      </c>
      <c r="O19" s="17">
        <v>2</v>
      </c>
      <c r="P19" s="17">
        <v>6</v>
      </c>
      <c r="Q19" s="17">
        <v>6</v>
      </c>
      <c r="R19" s="17">
        <v>0</v>
      </c>
      <c r="S19" s="17">
        <v>0</v>
      </c>
      <c r="T19" s="17">
        <v>0</v>
      </c>
      <c r="U19" s="1">
        <v>14</v>
      </c>
      <c r="V19" s="2">
        <f t="shared" si="0"/>
        <v>385518</v>
      </c>
    </row>
    <row r="20" spans="1:22" customFormat="1" x14ac:dyDescent="0.35">
      <c r="A20" s="3" t="s">
        <v>36</v>
      </c>
      <c r="B20" s="3" t="s">
        <v>69</v>
      </c>
      <c r="C20" s="4" t="s">
        <v>70</v>
      </c>
      <c r="D20" s="4">
        <v>2019</v>
      </c>
      <c r="E20" s="4" t="s">
        <v>30</v>
      </c>
      <c r="F20" s="16">
        <v>0</v>
      </c>
      <c r="G20" s="16">
        <v>363264</v>
      </c>
      <c r="H20" s="16">
        <v>166548</v>
      </c>
      <c r="I20" s="16">
        <v>0</v>
      </c>
      <c r="J20" s="16">
        <v>0</v>
      </c>
      <c r="K20" s="16">
        <v>4688</v>
      </c>
      <c r="L20" s="4" t="s">
        <v>32</v>
      </c>
      <c r="M20" s="17">
        <v>0</v>
      </c>
      <c r="N20" s="17">
        <v>0</v>
      </c>
      <c r="O20" s="17">
        <v>7</v>
      </c>
      <c r="P20" s="17">
        <v>6</v>
      </c>
      <c r="Q20" s="17">
        <v>5</v>
      </c>
      <c r="R20" s="17">
        <v>0</v>
      </c>
      <c r="S20" s="17">
        <v>0</v>
      </c>
      <c r="T20" s="17">
        <v>0</v>
      </c>
      <c r="U20" s="1">
        <v>18</v>
      </c>
      <c r="V20" s="2">
        <f t="shared" si="0"/>
        <v>534500</v>
      </c>
    </row>
    <row r="21" spans="1:22" x14ac:dyDescent="0.3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>SUM(M21:T21)</f>
        <v>0</v>
      </c>
      <c r="V21" s="2">
        <f t="shared" ref="V21:V30" si="1">SUM(F21:K21)</f>
        <v>0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ref="U22:U30" si="2">SUM(M22:T22)</f>
        <v>0</v>
      </c>
      <c r="V22" s="2">
        <f t="shared" si="1"/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ref="U29" si="3">SUM(M29:T29)</f>
        <v>0</v>
      </c>
      <c r="V29" s="2">
        <f t="shared" ref="V29" si="4">SUM(F29:K29)</f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1:V28">
    <cfRule type="cellIs" dxfId="12" priority="15" operator="lessThan">
      <formula>0</formula>
    </cfRule>
  </conditionalFormatting>
  <conditionalFormatting sqref="V21:V28">
    <cfRule type="expression" dxfId="11" priority="16">
      <formula>$V$21&lt;0</formula>
    </cfRule>
  </conditionalFormatting>
  <conditionalFormatting sqref="D21:D28">
    <cfRule type="expression" dxfId="10" priority="14">
      <formula>OR($D21&gt;2019,AND($D21&lt;2019,$D21&lt;&gt;""))</formula>
    </cfRule>
  </conditionalFormatting>
  <conditionalFormatting sqref="V30">
    <cfRule type="cellIs" dxfId="9" priority="11" operator="lessThan">
      <formula>0</formula>
    </cfRule>
  </conditionalFormatting>
  <conditionalFormatting sqref="V30">
    <cfRule type="expression" dxfId="8" priority="12">
      <formula>$V$21&lt;0</formula>
    </cfRule>
  </conditionalFormatting>
  <conditionalFormatting sqref="D30">
    <cfRule type="expression" dxfId="7" priority="10">
      <formula>OR($D30&gt;2019,AND($D30&lt;2019,$D30&lt;&gt;""))</formula>
    </cfRule>
  </conditionalFormatting>
  <conditionalFormatting sqref="V29">
    <cfRule type="cellIs" dxfId="6" priority="7" operator="lessThan">
      <formula>0</formula>
    </cfRule>
  </conditionalFormatting>
  <conditionalFormatting sqref="V29">
    <cfRule type="expression" dxfId="5" priority="8">
      <formula>$V$21&lt;0</formula>
    </cfRule>
  </conditionalFormatting>
  <conditionalFormatting sqref="D29">
    <cfRule type="expression" dxfId="4" priority="6">
      <formula>OR($D29&gt;2019,AND($D29&lt;2019,$D29&lt;&gt;""))</formula>
    </cfRule>
  </conditionalFormatting>
  <conditionalFormatting sqref="V7:V20">
    <cfRule type="cellIs" dxfId="3" priority="3" operator="lessThan">
      <formula>0</formula>
    </cfRule>
  </conditionalFormatting>
  <conditionalFormatting sqref="V7:V20">
    <cfRule type="expression" dxfId="2" priority="4">
      <formula>$V$7&lt;0</formula>
    </cfRule>
  </conditionalFormatting>
  <conditionalFormatting sqref="D7:D20">
    <cfRule type="expression" dxfId="1" priority="2">
      <formula>OR($D7&gt;2019,AND($D7&lt;2019,$D7&lt;&gt;""))</formula>
    </cfRule>
  </conditionalFormatting>
  <conditionalFormatting sqref="C7:C30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0">
      <formula1>"N/A, FMR, Actual Rent"</formula1>
    </dataValidation>
    <dataValidation type="list" allowBlank="1" showInputMessage="1" showErrorMessage="1" sqref="E7:E30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2018-06-12T20:04:54Z</dcterms:modified>
</cp:coreProperties>
</file>