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MA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GIW'!$A$1:$V$27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1" l="1"/>
  <c r="V16" i="1"/>
  <c r="V15" i="1"/>
  <c r="V14" i="1"/>
  <c r="V13" i="1"/>
  <c r="V12" i="1"/>
  <c r="V11" i="1"/>
  <c r="V10" i="1"/>
  <c r="V9" i="1"/>
  <c r="V8" i="1"/>
  <c r="V7" i="1"/>
  <c r="V26" i="1" l="1"/>
  <c r="U26" i="1"/>
  <c r="U21" i="1" l="1"/>
  <c r="V21" i="1"/>
  <c r="V23" i="1" l="1"/>
  <c r="V20" i="1"/>
  <c r="V27" i="1" l="1"/>
  <c r="V25" i="1"/>
  <c r="V24" i="1"/>
  <c r="V22" i="1"/>
  <c r="V19" i="1"/>
  <c r="V18" i="1"/>
  <c r="U27" i="1"/>
  <c r="U25" i="1"/>
  <c r="U24" i="1"/>
  <c r="U23" i="1"/>
  <c r="U22" i="1"/>
  <c r="U20" i="1"/>
  <c r="U19" i="1"/>
  <c r="U18" i="1"/>
  <c r="H3" i="1" l="1"/>
</calcChain>
</file>

<file path=xl/sharedStrings.xml><?xml version="1.0" encoding="utf-8"?>
<sst xmlns="http://schemas.openxmlformats.org/spreadsheetml/2006/main" count="89" uniqueCount="65">
  <si>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</si>
  <si>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</si>
  <si>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</si>
  <si>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</si>
  <si>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</si>
  <si>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</si>
  <si>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</si>
  <si>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</si>
  <si>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</si>
  <si>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</si>
  <si>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</si>
  <si>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</si>
  <si>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</si>
  <si>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</si>
  <si>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</si>
  <si>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</si>
  <si>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</si>
  <si>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</si>
  <si>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</si>
  <si>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</si>
  <si>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</si>
  <si>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</si>
  <si>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</si>
  <si>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</si>
  <si>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</si>
  <si>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</si>
  <si>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</si>
  <si>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</si>
  <si>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</si>
  <si>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</si>
  <si>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</si>
  <si>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</si>
  <si>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TH</t>
  </si>
  <si>
    <t>SSO</t>
  </si>
  <si>
    <t>FMR</t>
  </si>
  <si>
    <t>Shelter Plus Care</t>
  </si>
  <si>
    <t>Coordinated Entry</t>
  </si>
  <si>
    <t>Boston</t>
  </si>
  <si>
    <t>Somerville Homeless Coalition, Inc.</t>
  </si>
  <si>
    <t>Sobriety and Stability</t>
  </si>
  <si>
    <t>MA0258L1T171710</t>
  </si>
  <si>
    <t>MA-517</t>
  </si>
  <si>
    <t>Somerville CoC</t>
  </si>
  <si>
    <t>City of Somerville</t>
  </si>
  <si>
    <t>Sobriety and Stability II</t>
  </si>
  <si>
    <t>MA0259L1T171710</t>
  </si>
  <si>
    <t>Better Homes</t>
  </si>
  <si>
    <t>MA0263L1T171710</t>
  </si>
  <si>
    <t>Better Homes 2</t>
  </si>
  <si>
    <t>MA0264L1T171710</t>
  </si>
  <si>
    <t>Heading Home</t>
  </si>
  <si>
    <t>Somerville Better Homes 3</t>
  </si>
  <si>
    <t>MA0265L1T171710</t>
  </si>
  <si>
    <t>Somerville Housing Authority</t>
  </si>
  <si>
    <t>MA0274L1T171710</t>
  </si>
  <si>
    <t>Wayside Youth and Family Support Network, Inc.</t>
  </si>
  <si>
    <t>ShortStop Transitional Housing Program</t>
  </si>
  <si>
    <t>MA0275L1T171710</t>
  </si>
  <si>
    <t>Somerville Stepping Stones</t>
  </si>
  <si>
    <t>MA0327L1T171709</t>
  </si>
  <si>
    <t>MA0584L1T171701</t>
  </si>
  <si>
    <t>HMIS Dedicated</t>
  </si>
  <si>
    <t>MA0614L1T171700</t>
  </si>
  <si>
    <t>Better Homes 4</t>
  </si>
  <si>
    <t>MA0615L1T171700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</si>
</sst>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/>
    </xf>
    <xf numFmtId="164" fontId="2" fillId="0" borderId="12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7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5" t="s">
        <v>37</v>
      </c>
      <c r="C1" s="35"/>
      <c r="D1" s="35"/>
      <c r="E1" s="36" t="s">
        <v>13</v>
      </c>
      <c r="F1" s="37"/>
      <c r="G1" s="38"/>
      <c r="H1" s="32" t="s">
        <v>43</v>
      </c>
      <c r="I1" s="33"/>
      <c r="J1" s="34"/>
    </row>
    <row r="2" spans="1:22" ht="35.25" customHeight="1" x14ac:dyDescent="0.35">
      <c r="A2" s="18" t="s">
        <v>11</v>
      </c>
      <c r="B2" s="35" t="s">
        <v>41</v>
      </c>
      <c r="C2" s="35"/>
      <c r="D2" s="35"/>
      <c r="E2" s="42"/>
      <c r="F2" s="43"/>
      <c r="G2" s="43"/>
      <c r="H2" s="43"/>
      <c r="I2" s="43"/>
      <c r="J2" s="44"/>
    </row>
    <row r="3" spans="1:22" ht="35.25" customHeight="1" x14ac:dyDescent="0.35">
      <c r="A3" s="19" t="s">
        <v>12</v>
      </c>
      <c r="B3" s="35" t="s">
        <v>42</v>
      </c>
      <c r="C3" s="35"/>
      <c r="D3" s="35"/>
      <c r="E3" s="39" t="s">
        <v>28</v>
      </c>
      <c r="F3" s="40"/>
      <c r="G3" s="41"/>
      <c r="H3" s="27">
        <f ca="1">SUM(OFFSET(V6,1,0,500,1))</f>
        <v>1861279</v>
      </c>
      <c r="I3" s="28"/>
      <c r="J3" s="29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6" t="s">
        <v>26</v>
      </c>
      <c r="B5" s="30"/>
      <c r="C5" s="30"/>
      <c r="D5" s="30"/>
      <c r="E5" s="31"/>
      <c r="F5" s="25" t="s">
        <v>23</v>
      </c>
      <c r="G5" s="25"/>
      <c r="H5" s="25"/>
      <c r="I5" s="25"/>
      <c r="J5" s="25"/>
      <c r="K5" s="25"/>
      <c r="L5" s="25" t="s">
        <v>25</v>
      </c>
      <c r="M5" s="25"/>
      <c r="N5" s="25"/>
      <c r="O5" s="25"/>
      <c r="P5" s="25"/>
      <c r="Q5" s="25"/>
      <c r="R5" s="25"/>
      <c r="S5" s="25"/>
      <c r="T5" s="25"/>
      <c r="U5" s="26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38</v>
      </c>
      <c r="B7" s="3" t="s">
        <v>39</v>
      </c>
      <c r="C7" s="4" t="s">
        <v>40</v>
      </c>
      <c r="D7" s="4">
        <v>2019</v>
      </c>
      <c r="E7" s="4" t="s">
        <v>30</v>
      </c>
      <c r="F7" s="16">
        <v>117716</v>
      </c>
      <c r="G7" s="16">
        <v>0</v>
      </c>
      <c r="H7" s="16">
        <v>20018</v>
      </c>
      <c r="I7" s="16">
        <v>10703</v>
      </c>
      <c r="J7" s="16">
        <v>0</v>
      </c>
      <c r="K7" s="16">
        <v>9705</v>
      </c>
      <c r="L7" s="4" t="s">
        <v>31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17" si="0">SUM(F7:K7)</f>
        <v>158142</v>
      </c>
    </row>
    <row r="8" spans="1:22" customFormat="1" x14ac:dyDescent="0.35">
      <c r="A8" s="3" t="s">
        <v>38</v>
      </c>
      <c r="B8" s="3" t="s">
        <v>44</v>
      </c>
      <c r="C8" s="4" t="s">
        <v>45</v>
      </c>
      <c r="D8" s="4">
        <v>2019</v>
      </c>
      <c r="E8" s="4" t="s">
        <v>30</v>
      </c>
      <c r="F8" s="16">
        <v>117626</v>
      </c>
      <c r="G8" s="16">
        <v>0</v>
      </c>
      <c r="H8" s="16">
        <v>55110</v>
      </c>
      <c r="I8" s="16">
        <v>15752</v>
      </c>
      <c r="J8" s="16">
        <v>0</v>
      </c>
      <c r="K8" s="16">
        <v>17763</v>
      </c>
      <c r="L8" s="4" t="s">
        <v>31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206251</v>
      </c>
    </row>
    <row r="9" spans="1:22" customFormat="1" x14ac:dyDescent="0.35">
      <c r="A9" s="3" t="s">
        <v>38</v>
      </c>
      <c r="B9" s="3" t="s">
        <v>46</v>
      </c>
      <c r="C9" s="4" t="s">
        <v>47</v>
      </c>
      <c r="D9" s="4">
        <v>2019</v>
      </c>
      <c r="E9" s="4" t="s">
        <v>30</v>
      </c>
      <c r="F9" s="16">
        <v>143230</v>
      </c>
      <c r="G9" s="16">
        <v>0</v>
      </c>
      <c r="H9" s="16">
        <v>32208</v>
      </c>
      <c r="I9" s="16">
        <v>7452</v>
      </c>
      <c r="J9" s="16">
        <v>0</v>
      </c>
      <c r="K9" s="16">
        <v>12014</v>
      </c>
      <c r="L9" s="4" t="s">
        <v>31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194904</v>
      </c>
    </row>
    <row r="10" spans="1:22" customFormat="1" x14ac:dyDescent="0.35">
      <c r="A10" s="3" t="s">
        <v>38</v>
      </c>
      <c r="B10" s="3" t="s">
        <v>48</v>
      </c>
      <c r="C10" s="4" t="s">
        <v>49</v>
      </c>
      <c r="D10" s="4">
        <v>2019</v>
      </c>
      <c r="E10" s="4" t="s">
        <v>30</v>
      </c>
      <c r="F10" s="16">
        <v>307355</v>
      </c>
      <c r="G10" s="16">
        <v>0</v>
      </c>
      <c r="H10" s="16">
        <v>57895</v>
      </c>
      <c r="I10" s="16">
        <v>16613</v>
      </c>
      <c r="J10" s="16">
        <v>0</v>
      </c>
      <c r="K10" s="16">
        <v>29935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411798</v>
      </c>
    </row>
    <row r="11" spans="1:22" customFormat="1" x14ac:dyDescent="0.35">
      <c r="A11" s="3" t="s">
        <v>50</v>
      </c>
      <c r="B11" s="3" t="s">
        <v>51</v>
      </c>
      <c r="C11" s="4" t="s">
        <v>52</v>
      </c>
      <c r="D11" s="4">
        <v>2019</v>
      </c>
      <c r="E11" s="4" t="s">
        <v>30</v>
      </c>
      <c r="F11" s="16">
        <v>151698</v>
      </c>
      <c r="G11" s="16">
        <v>0</v>
      </c>
      <c r="H11" s="16">
        <v>0</v>
      </c>
      <c r="I11" s="16">
        <v>0</v>
      </c>
      <c r="J11" s="16">
        <v>0</v>
      </c>
      <c r="K11" s="16">
        <v>8735</v>
      </c>
      <c r="L11" s="4" t="s">
        <v>31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160433</v>
      </c>
    </row>
    <row r="12" spans="1:22" customFormat="1" x14ac:dyDescent="0.35">
      <c r="A12" s="3" t="s">
        <v>53</v>
      </c>
      <c r="B12" s="3" t="s">
        <v>35</v>
      </c>
      <c r="C12" s="4" t="s">
        <v>54</v>
      </c>
      <c r="D12" s="4">
        <v>2019</v>
      </c>
      <c r="E12" s="4" t="s">
        <v>30</v>
      </c>
      <c r="F12" s="16">
        <v>0</v>
      </c>
      <c r="G12" s="16">
        <v>149568</v>
      </c>
      <c r="H12" s="16">
        <v>0</v>
      </c>
      <c r="I12" s="16">
        <v>0</v>
      </c>
      <c r="J12" s="16">
        <v>0</v>
      </c>
      <c r="K12" s="16">
        <v>13747</v>
      </c>
      <c r="L12" s="4" t="s">
        <v>34</v>
      </c>
      <c r="M12" s="17">
        <v>0</v>
      </c>
      <c r="N12" s="17">
        <v>0</v>
      </c>
      <c r="O12" s="17">
        <v>6</v>
      </c>
      <c r="P12" s="17">
        <v>0</v>
      </c>
      <c r="Q12" s="17">
        <v>2</v>
      </c>
      <c r="R12" s="17">
        <v>0</v>
      </c>
      <c r="S12" s="17">
        <v>0</v>
      </c>
      <c r="T12" s="17">
        <v>0</v>
      </c>
      <c r="U12" s="1">
        <v>8</v>
      </c>
      <c r="V12" s="2">
        <f t="shared" si="0"/>
        <v>163315</v>
      </c>
    </row>
    <row r="13" spans="1:22" customFormat="1" x14ac:dyDescent="0.35">
      <c r="A13" s="3" t="s">
        <v>55</v>
      </c>
      <c r="B13" s="3" t="s">
        <v>56</v>
      </c>
      <c r="C13" s="4" t="s">
        <v>57</v>
      </c>
      <c r="D13" s="4">
        <v>2019</v>
      </c>
      <c r="E13" s="4" t="s">
        <v>32</v>
      </c>
      <c r="F13" s="16">
        <v>15000</v>
      </c>
      <c r="G13" s="16">
        <v>0</v>
      </c>
      <c r="H13" s="16">
        <v>90176</v>
      </c>
      <c r="I13" s="16">
        <v>119508</v>
      </c>
      <c r="J13" s="16">
        <v>0</v>
      </c>
      <c r="K13" s="16">
        <v>15631</v>
      </c>
      <c r="L13" s="4" t="s">
        <v>31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240315</v>
      </c>
    </row>
    <row r="14" spans="1:22" customFormat="1" x14ac:dyDescent="0.35">
      <c r="A14" s="3" t="s">
        <v>50</v>
      </c>
      <c r="B14" s="3" t="s">
        <v>58</v>
      </c>
      <c r="C14" s="4" t="s">
        <v>59</v>
      </c>
      <c r="D14" s="4">
        <v>2019</v>
      </c>
      <c r="E14" s="4" t="s">
        <v>30</v>
      </c>
      <c r="F14" s="16">
        <v>49028</v>
      </c>
      <c r="G14" s="16">
        <v>0</v>
      </c>
      <c r="H14" s="16">
        <v>8141</v>
      </c>
      <c r="I14" s="16">
        <v>1012</v>
      </c>
      <c r="J14" s="16">
        <v>120</v>
      </c>
      <c r="K14" s="16">
        <v>3151</v>
      </c>
      <c r="L14" s="4" t="s">
        <v>31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61452</v>
      </c>
    </row>
    <row r="15" spans="1:22" customFormat="1" x14ac:dyDescent="0.35">
      <c r="A15" s="3" t="s">
        <v>38</v>
      </c>
      <c r="B15" s="3" t="s">
        <v>36</v>
      </c>
      <c r="C15" s="4" t="s">
        <v>60</v>
      </c>
      <c r="D15" s="4">
        <v>2019</v>
      </c>
      <c r="E15" s="4" t="s">
        <v>33</v>
      </c>
      <c r="F15" s="16">
        <v>0</v>
      </c>
      <c r="G15" s="16">
        <v>0</v>
      </c>
      <c r="H15" s="16">
        <v>91460</v>
      </c>
      <c r="I15" s="16">
        <v>0</v>
      </c>
      <c r="J15" s="16">
        <v>0</v>
      </c>
      <c r="K15" s="16">
        <v>9145</v>
      </c>
      <c r="L15" s="4" t="s">
        <v>31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100605</v>
      </c>
    </row>
    <row r="16" spans="1:22" s="24" customFormat="1" x14ac:dyDescent="0.35">
      <c r="A16" s="20" t="s">
        <v>38</v>
      </c>
      <c r="B16" s="20" t="s">
        <v>61</v>
      </c>
      <c r="C16" s="21" t="s">
        <v>62</v>
      </c>
      <c r="D16" s="21">
        <v>2019</v>
      </c>
      <c r="E16" s="21" t="s">
        <v>6</v>
      </c>
      <c r="F16" s="16">
        <v>0</v>
      </c>
      <c r="G16" s="16">
        <v>0</v>
      </c>
      <c r="H16" s="16">
        <v>0</v>
      </c>
      <c r="I16" s="16">
        <v>0</v>
      </c>
      <c r="J16" s="16">
        <v>63000</v>
      </c>
      <c r="K16" s="16">
        <v>6300</v>
      </c>
      <c r="L16" s="21" t="s">
        <v>31</v>
      </c>
      <c r="M16" s="17"/>
      <c r="N16" s="17"/>
      <c r="O16" s="17"/>
      <c r="P16" s="17"/>
      <c r="Q16" s="17"/>
      <c r="R16" s="17"/>
      <c r="S16" s="17"/>
      <c r="T16" s="17"/>
      <c r="U16" s="22"/>
      <c r="V16" s="23">
        <f t="shared" si="0"/>
        <v>69300</v>
      </c>
    </row>
    <row r="17" spans="1:22" s="24" customFormat="1" x14ac:dyDescent="0.35">
      <c r="A17" s="20" t="s">
        <v>38</v>
      </c>
      <c r="B17" s="20" t="s">
        <v>63</v>
      </c>
      <c r="C17" s="21" t="s">
        <v>64</v>
      </c>
      <c r="D17" s="21">
        <v>2019</v>
      </c>
      <c r="E17" s="21" t="s">
        <v>30</v>
      </c>
      <c r="F17" s="16">
        <v>69336</v>
      </c>
      <c r="G17" s="16">
        <v>0</v>
      </c>
      <c r="H17" s="16">
        <v>24793</v>
      </c>
      <c r="I17" s="16">
        <v>635</v>
      </c>
      <c r="J17" s="16">
        <v>0</v>
      </c>
      <c r="K17" s="16">
        <v>0</v>
      </c>
      <c r="L17" s="21" t="s">
        <v>31</v>
      </c>
      <c r="M17" s="17"/>
      <c r="N17" s="17"/>
      <c r="O17" s="17"/>
      <c r="P17" s="17"/>
      <c r="Q17" s="17"/>
      <c r="R17" s="17"/>
      <c r="S17" s="17"/>
      <c r="T17" s="17"/>
      <c r="U17" s="22"/>
      <c r="V17" s="23">
        <f t="shared" si="0"/>
        <v>94764</v>
      </c>
    </row>
    <row r="18" spans="1:22" x14ac:dyDescent="0.3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>SUM(M18:T18)</f>
        <v>0</v>
      </c>
      <c r="V18" s="2">
        <f t="shared" ref="V18:V27" si="1">SUM(F18:K18)</f>
        <v>0</v>
      </c>
    </row>
    <row r="19" spans="1:22" x14ac:dyDescent="0.3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ref="U19:U27" si="2">SUM(M19:T19)</f>
        <v>0</v>
      </c>
      <c r="V19" s="2">
        <f t="shared" si="1"/>
        <v>0</v>
      </c>
    </row>
    <row r="20" spans="1:22" x14ac:dyDescent="0.3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si="2"/>
        <v>0</v>
      </c>
      <c r="V20" s="2">
        <f t="shared" si="1"/>
        <v>0</v>
      </c>
    </row>
    <row r="21" spans="1:22" x14ac:dyDescent="0.3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si="2"/>
        <v>0</v>
      </c>
      <c r="V21" s="2">
        <f t="shared" si="1"/>
        <v>0</v>
      </c>
    </row>
    <row r="22" spans="1:22" x14ac:dyDescent="0.3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2"/>
        <v>0</v>
      </c>
      <c r="V22" s="2">
        <f t="shared" si="1"/>
        <v>0</v>
      </c>
    </row>
    <row r="23" spans="1:22" x14ac:dyDescent="0.3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2"/>
        <v>0</v>
      </c>
      <c r="V23" s="2">
        <f t="shared" si="1"/>
        <v>0</v>
      </c>
    </row>
    <row r="24" spans="1:22" x14ac:dyDescent="0.3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2"/>
        <v>0</v>
      </c>
      <c r="V24" s="2">
        <f t="shared" si="1"/>
        <v>0</v>
      </c>
    </row>
    <row r="25" spans="1:22" x14ac:dyDescent="0.3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2"/>
        <v>0</v>
      </c>
      <c r="V25" s="2">
        <f t="shared" si="1"/>
        <v>0</v>
      </c>
    </row>
    <row r="26" spans="1:22" x14ac:dyDescent="0.3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ref="U26" si="3">SUM(M26:T26)</f>
        <v>0</v>
      </c>
      <c r="V26" s="2">
        <f t="shared" ref="V26" si="4">SUM(F26:K26)</f>
        <v>0</v>
      </c>
    </row>
    <row r="27" spans="1:22" x14ac:dyDescent="0.3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si="2"/>
        <v>0</v>
      </c>
      <c r="V27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18:V25">
    <cfRule type="cellIs" dxfId="12" priority="15" operator="lessThan">
      <formula>0</formula>
    </cfRule>
  </conditionalFormatting>
  <conditionalFormatting sqref="V18:V25">
    <cfRule type="expression" dxfId="11" priority="16">
      <formula>$V$18&lt;0</formula>
    </cfRule>
  </conditionalFormatting>
  <conditionalFormatting sqref="D18:D25">
    <cfRule type="expression" dxfId="10" priority="14">
      <formula>OR($D18&gt;2019,AND($D18&lt;2019,$D18&lt;&gt;""))</formula>
    </cfRule>
  </conditionalFormatting>
  <conditionalFormatting sqref="V27">
    <cfRule type="cellIs" dxfId="9" priority="11" operator="lessThan">
      <formula>0</formula>
    </cfRule>
  </conditionalFormatting>
  <conditionalFormatting sqref="V27">
    <cfRule type="expression" dxfId="8" priority="12">
      <formula>$V$18&lt;0</formula>
    </cfRule>
  </conditionalFormatting>
  <conditionalFormatting sqref="D27">
    <cfRule type="expression" dxfId="7" priority="10">
      <formula>OR($D27&gt;2019,AND($D27&lt;2019,$D27&lt;&gt;""))</formula>
    </cfRule>
  </conditionalFormatting>
  <conditionalFormatting sqref="V26">
    <cfRule type="cellIs" dxfId="6" priority="7" operator="lessThan">
      <formula>0</formula>
    </cfRule>
  </conditionalFormatting>
  <conditionalFormatting sqref="V26">
    <cfRule type="expression" dxfId="5" priority="8">
      <formula>$V$18&lt;0</formula>
    </cfRule>
  </conditionalFormatting>
  <conditionalFormatting sqref="D26">
    <cfRule type="expression" dxfId="4" priority="6">
      <formula>OR($D26&gt;2019,AND($D26&lt;2019,$D26&lt;&gt;""))</formula>
    </cfRule>
  </conditionalFormatting>
  <conditionalFormatting sqref="V7:V17">
    <cfRule type="cellIs" dxfId="3" priority="3" operator="lessThan">
      <formula>0</formula>
    </cfRule>
  </conditionalFormatting>
  <conditionalFormatting sqref="V7:V17">
    <cfRule type="expression" dxfId="2" priority="4">
      <formula>$V$7&lt;0</formula>
    </cfRule>
  </conditionalFormatting>
  <conditionalFormatting sqref="D7:D17">
    <cfRule type="expression" dxfId="1" priority="2">
      <formula>OR($D7&gt;2019,AND($D7&lt;2019,$D7&lt;&gt;""))</formula>
    </cfRule>
  </conditionalFormatting>
  <conditionalFormatting sqref="C7:C27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27">
      <formula1>"N/A, FMR, Actual Rent"</formula1>
    </dataValidation>
    <dataValidation type="list" allowBlank="1" showInputMessage="1" showErrorMessage="1" sqref="E7:E27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2018-06-12T20:04:50Z</dcterms:modified>
</cp:coreProperties>
</file>