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CA-600\"/>
    </mc:Choice>
  </mc:AlternateContent>
  <xr:revisionPtr revIDLastSave="0" documentId="13_ncr:1_{40F1586F-BEF8-4631-9A97-3A3738BFC3E5}" xr6:coauthVersionLast="45" xr6:coauthVersionMax="45" xr10:uidLastSave="{00000000-0000-0000-0000-000000000000}"/>
  <bookViews>
    <workbookView xWindow="-108" yWindow="-108" windowWidth="27288" windowHeight="17664" xr2:uid="{9B14357C-7DBE-46B7-9B6A-9E9A68FDF331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5" i="1" l="1"/>
  <c r="J55" i="1"/>
  <c r="F51" i="1" l="1"/>
  <c r="K54" i="1"/>
  <c r="K53" i="1"/>
  <c r="K52" i="1"/>
  <c r="K51" i="1"/>
  <c r="K50" i="1"/>
  <c r="K49" i="1"/>
  <c r="I51" i="1"/>
  <c r="H54" i="1"/>
  <c r="H53" i="1"/>
  <c r="H52" i="1"/>
  <c r="H51" i="1"/>
  <c r="H50" i="1"/>
  <c r="H49" i="1"/>
  <c r="V69" i="1" l="1"/>
  <c r="U69" i="1"/>
  <c r="V68" i="1"/>
  <c r="U68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60" i="1"/>
  <c r="U60" i="1"/>
  <c r="V59" i="1"/>
  <c r="U59" i="1"/>
  <c r="V58" i="1"/>
  <c r="U58" i="1"/>
  <c r="V57" i="1"/>
  <c r="U57" i="1"/>
  <c r="V56" i="1"/>
  <c r="U56" i="1"/>
  <c r="V55" i="1"/>
  <c r="U55" i="1"/>
  <c r="V54" i="1"/>
  <c r="U54" i="1"/>
  <c r="V53" i="1"/>
  <c r="U53" i="1"/>
  <c r="V52" i="1"/>
  <c r="U52" i="1"/>
  <c r="V51" i="1"/>
  <c r="U51" i="1"/>
  <c r="V50" i="1"/>
  <c r="U50" i="1"/>
  <c r="V49" i="1"/>
  <c r="U49" i="1"/>
  <c r="V48" i="1"/>
  <c r="U48" i="1"/>
  <c r="V47" i="1"/>
  <c r="U47" i="1"/>
  <c r="V46" i="1"/>
  <c r="U46" i="1"/>
  <c r="V45" i="1"/>
  <c r="U45" i="1"/>
  <c r="V44" i="1"/>
  <c r="U44" i="1"/>
  <c r="V43" i="1"/>
  <c r="U43" i="1"/>
  <c r="V42" i="1"/>
  <c r="U42" i="1"/>
  <c r="V41" i="1"/>
  <c r="U41" i="1"/>
  <c r="V40" i="1"/>
  <c r="U40" i="1"/>
  <c r="V39" i="1"/>
  <c r="U39" i="1"/>
  <c r="V38" i="1"/>
  <c r="U38" i="1"/>
  <c r="V37" i="1"/>
  <c r="U37" i="1"/>
  <c r="V36" i="1"/>
  <c r="U36" i="1"/>
  <c r="V35" i="1"/>
  <c r="U35" i="1"/>
  <c r="V34" i="1"/>
  <c r="U34" i="1"/>
  <c r="V33" i="1"/>
  <c r="U33" i="1"/>
  <c r="V32" i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 l="1"/>
</calcChain>
</file>

<file path=xl/sharedStrings.xml><?xml version="1.0" encoding="utf-8"?>
<sst xmlns="http://schemas.openxmlformats.org/spreadsheetml/2006/main" count="294" uniqueCount="167">
  <si>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</si>
  <si>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</si>
  <si>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</si>
  <si>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</si>
  <si>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</si>
  <si>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</si>
  <si>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</si>
  <si>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</si>
  <si>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</si>
  <si>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</si>
  <si>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</si>
  <si>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</si>
  <si>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</si>
  <si>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</si>
  <si>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</si>
  <si>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</si>
  <si>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</si>
  <si>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</si>
  <si>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</si>
  <si>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</si>
  <si>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</si>
  <si>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</si>
  <si>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</si>
  <si>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</si>
  <si>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</si>
  <si>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</si>
  <si>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</si>
  <si>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</si>
  <si>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</si>
  <si>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</si>
  <si>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CA-601</t>
  </si>
  <si>
    <t>SAN DIEGO HOUSING COMMISSION</t>
  </si>
  <si>
    <t>SDHC Merged Grant</t>
  </si>
  <si>
    <t>CA0534L9D011912</t>
  </si>
  <si>
    <t>PH</t>
  </si>
  <si>
    <t>FMR</t>
  </si>
  <si>
    <t/>
  </si>
  <si>
    <t>Los Angeles</t>
  </si>
  <si>
    <t>San Diego City and County CoC</t>
  </si>
  <si>
    <t>Regional Task Force on the Homeless</t>
  </si>
  <si>
    <t>Catholic Charities, Diocese of San Diego</t>
  </si>
  <si>
    <t>Ninth &amp; F Street Apts</t>
  </si>
  <si>
    <t>CA0539L9D011912</t>
  </si>
  <si>
    <t>YMCA of San Diego County</t>
  </si>
  <si>
    <t>Turning Point</t>
  </si>
  <si>
    <t>CA0553L9D011912</t>
  </si>
  <si>
    <t>TH</t>
  </si>
  <si>
    <t>Mental Health Systems Inc</t>
  </si>
  <si>
    <t>2019 MHS S+C II Renewal</t>
  </si>
  <si>
    <t>CA0689L9D011906</t>
  </si>
  <si>
    <t>2019 Renewal S+C I</t>
  </si>
  <si>
    <t>CA0693L9D011912</t>
  </si>
  <si>
    <t>Regional Task Force on the Homeless Inc.</t>
  </si>
  <si>
    <t>HMIS San Diego County Expansion 2019</t>
  </si>
  <si>
    <t>CA0702L9D011912</t>
  </si>
  <si>
    <t>Community HousingWorks</t>
  </si>
  <si>
    <t>Las Casitas Permanent Supportive Housing</t>
  </si>
  <si>
    <t>CA0703L9D011912</t>
  </si>
  <si>
    <t>2019 North County Safehaven RENEWAL</t>
  </si>
  <si>
    <t>CA0708L9D011912</t>
  </si>
  <si>
    <t>SH</t>
  </si>
  <si>
    <t>Manzanita PSH</t>
  </si>
  <si>
    <t>CA0709L9D011912</t>
  </si>
  <si>
    <t>City of Oceanside</t>
  </si>
  <si>
    <t>Women's Resource Center Transitional Housing</t>
  </si>
  <si>
    <t>CA0714L9D011912</t>
  </si>
  <si>
    <t xml:space="preserve">St. Vincent de Paul Village, Inc. </t>
  </si>
  <si>
    <t>Boulevard Apartments</t>
  </si>
  <si>
    <t>CA0802L9D011911</t>
  </si>
  <si>
    <t>The Association For Community Housing Solutions, dba Housing Innovation Partners</t>
  </si>
  <si>
    <t>TACHS PRIZM</t>
  </si>
  <si>
    <t>CA0803L9D011911</t>
  </si>
  <si>
    <t>TACHS/HIP Operations</t>
  </si>
  <si>
    <t>CA0926L9D011910</t>
  </si>
  <si>
    <t>Interfaith Community Services, Inc.</t>
  </si>
  <si>
    <t>Raymond's Refuge</t>
  </si>
  <si>
    <t>CA0944L9D011910</t>
  </si>
  <si>
    <t>Home Start, Inc.</t>
  </si>
  <si>
    <t>Maternity Shelter Program</t>
  </si>
  <si>
    <t>CA0999L9D011906</t>
  </si>
  <si>
    <t>El Norte Permanent Supportive Housing</t>
  </si>
  <si>
    <t>CA1025L9D011905</t>
  </si>
  <si>
    <t>PATH (People Assisting the Homeless)</t>
  </si>
  <si>
    <t>PATH Connections Housing</t>
  </si>
  <si>
    <t>CA1115L9D011908</t>
  </si>
  <si>
    <t>San Diego Rapid Re Housing Program</t>
  </si>
  <si>
    <t>CA1208L9D011906</t>
  </si>
  <si>
    <t>Rental Assistance Program</t>
  </si>
  <si>
    <t>CA1253L9D011906</t>
  </si>
  <si>
    <t>TACHS Unity</t>
  </si>
  <si>
    <t>CA1257L9D011905</t>
  </si>
  <si>
    <t>Village Rapid Rehousing Consolidated</t>
  </si>
  <si>
    <t>CA1348L9D011905</t>
  </si>
  <si>
    <t>YWCA of San Diego Rapid Re Housing Program</t>
  </si>
  <si>
    <t>CA1349L9D011905</t>
  </si>
  <si>
    <t>Crisis House, Inc.</t>
  </si>
  <si>
    <t>Journey Home 2019</t>
  </si>
  <si>
    <t>CA1433L9D011904</t>
  </si>
  <si>
    <t>Vietnam Veterans of San Diego</t>
  </si>
  <si>
    <t>Escondido Veteran Apartments</t>
  </si>
  <si>
    <t>CA1434L9D011904</t>
  </si>
  <si>
    <t>The Salvation Army, a California Corporation</t>
  </si>
  <si>
    <t>Door Of Hope Rapid Rehousing Program</t>
  </si>
  <si>
    <t>CA1436L9D011904</t>
  </si>
  <si>
    <t>Rachels' Rapid Rehousing Project</t>
  </si>
  <si>
    <t>CA1438L9D011904</t>
  </si>
  <si>
    <t>Alpha Project for the Homeless</t>
  </si>
  <si>
    <t>Alpha Square</t>
  </si>
  <si>
    <t>CA1508L9D011904</t>
  </si>
  <si>
    <t>St. Vincent de Paul Village 2015 Bonus Project</t>
  </si>
  <si>
    <t>CA1510L9D011904</t>
  </si>
  <si>
    <t>CoC Regional CAHP 2019</t>
  </si>
  <si>
    <t>CA1511L9D011904</t>
  </si>
  <si>
    <t>SSO</t>
  </si>
  <si>
    <t>Community Resource Center</t>
  </si>
  <si>
    <t>RRH Renewal FY 2019</t>
  </si>
  <si>
    <t>CA1598L9D011903</t>
  </si>
  <si>
    <t>Rapid Rehousing Programs</t>
  </si>
  <si>
    <t>CA1600L9D011903</t>
  </si>
  <si>
    <t>Home Now</t>
  </si>
  <si>
    <t>CA1601L9D011903</t>
  </si>
  <si>
    <t>TAY Rapid Rehousing</t>
  </si>
  <si>
    <t>CA1602L9D011903</t>
  </si>
  <si>
    <t>New Journey 2019</t>
  </si>
  <si>
    <t>CA1690L9D011902</t>
  </si>
  <si>
    <t>Joint TH &amp; PH-RRH</t>
  </si>
  <si>
    <t>Actual Rent</t>
  </si>
  <si>
    <t>Joint TH &amp; RRH For Homeless Veteans</t>
  </si>
  <si>
    <t>CA1692L9D011902</t>
  </si>
  <si>
    <t>Path to Permanence</t>
  </si>
  <si>
    <t>CA1693L9D011902</t>
  </si>
  <si>
    <t>Volunteers of America Southwest CA</t>
  </si>
  <si>
    <t>Focus on Housing First</t>
  </si>
  <si>
    <t>CA1695L9D011902</t>
  </si>
  <si>
    <t>South Bay Community Services, Inc.</t>
  </si>
  <si>
    <t>Casas de Luz + Expansion</t>
  </si>
  <si>
    <t>CA1697L9D011902</t>
  </si>
  <si>
    <t>2019 MHS- Next Steps PSH RENEWAL</t>
  </si>
  <si>
    <t>CA1698L9D011902</t>
  </si>
  <si>
    <t>The Lofts</t>
  </si>
  <si>
    <t>CA1792L9D011901</t>
  </si>
  <si>
    <t>DV Bonus Renewal</t>
  </si>
  <si>
    <t>CA1793D9D011901</t>
  </si>
  <si>
    <t>Salvation Army Th-RRH</t>
  </si>
  <si>
    <t>CA1794L9D011901</t>
  </si>
  <si>
    <t>YHDP San Diego FY2018 - RRH</t>
  </si>
  <si>
    <t>CA1814Y9D011700</t>
  </si>
  <si>
    <t>YHDP San Diego FY2018 - Prevention/Diversion</t>
  </si>
  <si>
    <t>CA1815Y9D011700</t>
  </si>
  <si>
    <t>YHDP San Diego FY2018 - Joint TH/RRH</t>
  </si>
  <si>
    <t>CA1816Y9D011700</t>
  </si>
  <si>
    <t>YHDP San Diego FY2018 - Youth System Navigation</t>
  </si>
  <si>
    <t>CA1817Y9D011700</t>
  </si>
  <si>
    <t>YHDP San Diego FY2018 - Host Homes</t>
  </si>
  <si>
    <t>CA1818Y9D011700</t>
  </si>
  <si>
    <t>YHDP San Diego FY2018 - CES</t>
  </si>
  <si>
    <t>CA1819Y9D011700</t>
  </si>
  <si>
    <t>YHDP San Diego FY2018 - HMIS</t>
  </si>
  <si>
    <t>CA1820Y9D011700</t>
  </si>
  <si>
    <t>CES for DV Safety 2019</t>
  </si>
  <si>
    <t>CA1880D9D011900</t>
  </si>
  <si>
    <t>East County RRH</t>
  </si>
  <si>
    <t>CA1882L9D011900</t>
  </si>
  <si>
    <t>Benson Place</t>
  </si>
  <si>
    <t>CA1883L9D011900</t>
  </si>
  <si>
    <t>Door of Hope PSH</t>
  </si>
  <si>
    <t>CA1885L9D011900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</si>
</sst>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9BA5A-E09F-46CD-9E91-403115AE32D7}">
  <sheetPr codeName="Sheet47">
    <pageSetUpPr fitToPage="1"/>
  </sheetPr>
  <dimension ref="A1:V69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37</v>
      </c>
      <c r="C1" s="23"/>
      <c r="D1" s="23"/>
      <c r="E1" s="24" t="s">
        <v>1</v>
      </c>
      <c r="F1" s="25"/>
      <c r="G1" s="26"/>
      <c r="H1" s="27" t="s">
        <v>39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38</v>
      </c>
      <c r="C3" s="23"/>
      <c r="D3" s="23"/>
      <c r="E3" s="33" t="s">
        <v>4</v>
      </c>
      <c r="F3" s="34"/>
      <c r="G3" s="35"/>
      <c r="H3" s="36">
        <f ca="1">SUM(OFFSET(V6,1,0,500,1))</f>
        <v>27307621.5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0</v>
      </c>
      <c r="G7" s="15">
        <v>3908472</v>
      </c>
      <c r="H7" s="15">
        <v>0</v>
      </c>
      <c r="I7" s="15">
        <v>0</v>
      </c>
      <c r="J7" s="15">
        <v>0</v>
      </c>
      <c r="K7" s="15">
        <v>120652</v>
      </c>
      <c r="L7" s="14" t="s">
        <v>35</v>
      </c>
      <c r="M7" s="16">
        <v>20</v>
      </c>
      <c r="N7" s="16">
        <v>90</v>
      </c>
      <c r="O7" s="16">
        <v>60</v>
      </c>
      <c r="P7" s="16">
        <v>32</v>
      </c>
      <c r="Q7" s="16">
        <v>5</v>
      </c>
      <c r="R7" s="16">
        <v>0</v>
      </c>
      <c r="S7" s="16">
        <v>0</v>
      </c>
      <c r="T7" s="16">
        <v>0</v>
      </c>
      <c r="U7" s="17">
        <f t="shared" ref="U7:U38" si="0">SUM(M7:T7)</f>
        <v>207</v>
      </c>
      <c r="V7" s="18">
        <f t="shared" ref="V7:V38" si="1">SUM(F7:K7)</f>
        <v>4029124</v>
      </c>
    </row>
    <row r="8" spans="1:22" x14ac:dyDescent="0.3">
      <c r="A8" s="13" t="s">
        <v>40</v>
      </c>
      <c r="B8" s="13" t="s">
        <v>41</v>
      </c>
      <c r="C8" s="14" t="s">
        <v>42</v>
      </c>
      <c r="D8" s="14">
        <v>2021</v>
      </c>
      <c r="E8" s="14" t="s">
        <v>34</v>
      </c>
      <c r="F8" s="15">
        <v>0</v>
      </c>
      <c r="G8" s="15">
        <v>0</v>
      </c>
      <c r="H8" s="15">
        <v>31833</v>
      </c>
      <c r="I8" s="15">
        <v>667</v>
      </c>
      <c r="J8" s="15">
        <v>0</v>
      </c>
      <c r="K8" s="15">
        <v>667</v>
      </c>
      <c r="L8" s="14" t="s">
        <v>36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33167</v>
      </c>
    </row>
    <row r="9" spans="1:22" x14ac:dyDescent="0.3">
      <c r="A9" s="13" t="s">
        <v>43</v>
      </c>
      <c r="B9" s="13" t="s">
        <v>44</v>
      </c>
      <c r="C9" s="14" t="s">
        <v>45</v>
      </c>
      <c r="D9" s="14">
        <v>2021</v>
      </c>
      <c r="E9" s="14" t="s">
        <v>46</v>
      </c>
      <c r="F9" s="15">
        <v>0</v>
      </c>
      <c r="G9" s="15">
        <v>0</v>
      </c>
      <c r="H9" s="15">
        <v>52130</v>
      </c>
      <c r="I9" s="15">
        <v>117588</v>
      </c>
      <c r="J9" s="15">
        <v>0</v>
      </c>
      <c r="K9" s="15">
        <v>7378</v>
      </c>
      <c r="L9" s="14" t="s">
        <v>36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177096</v>
      </c>
    </row>
    <row r="10" spans="1:22" x14ac:dyDescent="0.3">
      <c r="A10" s="13" t="s">
        <v>47</v>
      </c>
      <c r="B10" s="13" t="s">
        <v>48</v>
      </c>
      <c r="C10" s="14" t="s">
        <v>49</v>
      </c>
      <c r="D10" s="14">
        <v>2021</v>
      </c>
      <c r="E10" s="14" t="s">
        <v>34</v>
      </c>
      <c r="F10" s="15">
        <v>0</v>
      </c>
      <c r="G10" s="15">
        <v>404544</v>
      </c>
      <c r="H10" s="15">
        <v>0</v>
      </c>
      <c r="I10" s="15">
        <v>0</v>
      </c>
      <c r="J10" s="15">
        <v>0</v>
      </c>
      <c r="K10" s="15">
        <v>18721</v>
      </c>
      <c r="L10" s="14" t="s">
        <v>35</v>
      </c>
      <c r="M10" s="16">
        <v>0</v>
      </c>
      <c r="N10" s="16">
        <v>0</v>
      </c>
      <c r="O10" s="16">
        <v>16</v>
      </c>
      <c r="P10" s="16">
        <v>4</v>
      </c>
      <c r="Q10" s="16">
        <v>0</v>
      </c>
      <c r="R10" s="16">
        <v>0</v>
      </c>
      <c r="S10" s="16">
        <v>0</v>
      </c>
      <c r="T10" s="16">
        <v>0</v>
      </c>
      <c r="U10" s="17">
        <f t="shared" si="0"/>
        <v>20</v>
      </c>
      <c r="V10" s="18">
        <f t="shared" si="1"/>
        <v>423265</v>
      </c>
    </row>
    <row r="11" spans="1:22" x14ac:dyDescent="0.3">
      <c r="A11" s="13" t="s">
        <v>47</v>
      </c>
      <c r="B11" s="13" t="s">
        <v>50</v>
      </c>
      <c r="C11" s="14" t="s">
        <v>51</v>
      </c>
      <c r="D11" s="14">
        <v>2021</v>
      </c>
      <c r="E11" s="14" t="s">
        <v>34</v>
      </c>
      <c r="F11" s="15">
        <v>0</v>
      </c>
      <c r="G11" s="15">
        <v>404544</v>
      </c>
      <c r="H11" s="15">
        <v>0</v>
      </c>
      <c r="I11" s="15">
        <v>0</v>
      </c>
      <c r="J11" s="15">
        <v>0</v>
      </c>
      <c r="K11" s="15">
        <v>19652</v>
      </c>
      <c r="L11" s="14" t="s">
        <v>35</v>
      </c>
      <c r="M11" s="16">
        <v>0</v>
      </c>
      <c r="N11" s="16">
        <v>0</v>
      </c>
      <c r="O11" s="16">
        <v>16</v>
      </c>
      <c r="P11" s="16">
        <v>4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20</v>
      </c>
      <c r="V11" s="18">
        <f t="shared" si="1"/>
        <v>424196</v>
      </c>
    </row>
    <row r="12" spans="1:22" x14ac:dyDescent="0.3">
      <c r="A12" s="13" t="s">
        <v>52</v>
      </c>
      <c r="B12" s="13" t="s">
        <v>53</v>
      </c>
      <c r="C12" s="14" t="s">
        <v>54</v>
      </c>
      <c r="D12" s="14">
        <v>2021</v>
      </c>
      <c r="E12" s="14" t="s">
        <v>17</v>
      </c>
      <c r="F12" s="15">
        <v>0</v>
      </c>
      <c r="G12" s="15">
        <v>0</v>
      </c>
      <c r="H12" s="15">
        <v>0</v>
      </c>
      <c r="I12" s="15">
        <v>0</v>
      </c>
      <c r="J12" s="15">
        <v>698783</v>
      </c>
      <c r="K12" s="15">
        <v>35220</v>
      </c>
      <c r="L12" s="14" t="s">
        <v>36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734003</v>
      </c>
    </row>
    <row r="13" spans="1:22" x14ac:dyDescent="0.3">
      <c r="A13" s="13" t="s">
        <v>55</v>
      </c>
      <c r="B13" s="13" t="s">
        <v>56</v>
      </c>
      <c r="C13" s="14" t="s">
        <v>57</v>
      </c>
      <c r="D13" s="14">
        <v>2021</v>
      </c>
      <c r="E13" s="14" t="s">
        <v>34</v>
      </c>
      <c r="F13" s="15">
        <v>0</v>
      </c>
      <c r="G13" s="15">
        <v>0</v>
      </c>
      <c r="H13" s="15">
        <v>0</v>
      </c>
      <c r="I13" s="15">
        <v>51269</v>
      </c>
      <c r="J13" s="15">
        <v>0</v>
      </c>
      <c r="K13" s="15">
        <v>4875</v>
      </c>
      <c r="L13" s="14" t="s">
        <v>36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56144</v>
      </c>
    </row>
    <row r="14" spans="1:22" x14ac:dyDescent="0.3">
      <c r="A14" s="13" t="s">
        <v>47</v>
      </c>
      <c r="B14" s="13" t="s">
        <v>58</v>
      </c>
      <c r="C14" s="14" t="s">
        <v>59</v>
      </c>
      <c r="D14" s="14">
        <v>2021</v>
      </c>
      <c r="E14" s="14" t="s">
        <v>60</v>
      </c>
      <c r="F14" s="15">
        <v>97344</v>
      </c>
      <c r="G14" s="15">
        <v>0</v>
      </c>
      <c r="H14" s="15">
        <v>64717</v>
      </c>
      <c r="I14" s="15">
        <v>102190</v>
      </c>
      <c r="J14" s="15">
        <v>0</v>
      </c>
      <c r="K14" s="15">
        <v>18260</v>
      </c>
      <c r="L14" s="14" t="s">
        <v>36</v>
      </c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282511</v>
      </c>
    </row>
    <row r="15" spans="1:22" x14ac:dyDescent="0.3">
      <c r="A15" s="13" t="s">
        <v>55</v>
      </c>
      <c r="B15" s="13" t="s">
        <v>61</v>
      </c>
      <c r="C15" s="14" t="s">
        <v>62</v>
      </c>
      <c r="D15" s="14">
        <v>2021</v>
      </c>
      <c r="E15" s="14" t="s">
        <v>34</v>
      </c>
      <c r="F15" s="15">
        <v>0</v>
      </c>
      <c r="G15" s="15">
        <v>0</v>
      </c>
      <c r="H15" s="15">
        <v>24780</v>
      </c>
      <c r="I15" s="15">
        <v>41627</v>
      </c>
      <c r="J15" s="15">
        <v>6582</v>
      </c>
      <c r="K15" s="15">
        <v>7060</v>
      </c>
      <c r="L15" s="14" t="s">
        <v>36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80049</v>
      </c>
    </row>
    <row r="16" spans="1:22" x14ac:dyDescent="0.3">
      <c r="A16" s="13" t="s">
        <v>63</v>
      </c>
      <c r="B16" s="13" t="s">
        <v>64</v>
      </c>
      <c r="C16" s="14" t="s">
        <v>65</v>
      </c>
      <c r="D16" s="14">
        <v>2021</v>
      </c>
      <c r="E16" s="14" t="s">
        <v>46</v>
      </c>
      <c r="F16" s="15">
        <v>0</v>
      </c>
      <c r="G16" s="15">
        <v>0</v>
      </c>
      <c r="H16" s="15">
        <v>48379</v>
      </c>
      <c r="I16" s="15">
        <v>89827</v>
      </c>
      <c r="J16" s="15">
        <v>0</v>
      </c>
      <c r="K16" s="15">
        <v>6885</v>
      </c>
      <c r="L16" s="14" t="s">
        <v>36</v>
      </c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145091</v>
      </c>
    </row>
    <row r="17" spans="1:22" x14ac:dyDescent="0.3">
      <c r="A17" s="13" t="s">
        <v>66</v>
      </c>
      <c r="B17" s="13" t="s">
        <v>67</v>
      </c>
      <c r="C17" s="14" t="s">
        <v>68</v>
      </c>
      <c r="D17" s="14">
        <v>2021</v>
      </c>
      <c r="E17" s="14" t="s">
        <v>34</v>
      </c>
      <c r="F17" s="15">
        <v>0</v>
      </c>
      <c r="G17" s="15">
        <v>0</v>
      </c>
      <c r="H17" s="15">
        <v>20740</v>
      </c>
      <c r="I17" s="15">
        <v>27619</v>
      </c>
      <c r="J17" s="15">
        <v>0</v>
      </c>
      <c r="K17" s="15">
        <v>2871</v>
      </c>
      <c r="L17" s="14" t="s">
        <v>36</v>
      </c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51230</v>
      </c>
    </row>
    <row r="18" spans="1:22" x14ac:dyDescent="0.3">
      <c r="A18" s="13" t="s">
        <v>69</v>
      </c>
      <c r="B18" s="13" t="s">
        <v>70</v>
      </c>
      <c r="C18" s="14" t="s">
        <v>71</v>
      </c>
      <c r="D18" s="14">
        <v>2021</v>
      </c>
      <c r="E18" s="14" t="s">
        <v>34</v>
      </c>
      <c r="F18" s="15">
        <v>0</v>
      </c>
      <c r="G18" s="15">
        <v>516096</v>
      </c>
      <c r="H18" s="15">
        <v>0</v>
      </c>
      <c r="I18" s="15">
        <v>0</v>
      </c>
      <c r="J18" s="15">
        <v>0</v>
      </c>
      <c r="K18" s="15">
        <v>13940</v>
      </c>
      <c r="L18" s="14" t="s">
        <v>35</v>
      </c>
      <c r="M18" s="16">
        <v>26</v>
      </c>
      <c r="N18" s="16">
        <v>0</v>
      </c>
      <c r="O18" s="16">
        <v>7</v>
      </c>
      <c r="P18" s="16">
        <v>2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35</v>
      </c>
      <c r="V18" s="18">
        <f t="shared" si="1"/>
        <v>530036</v>
      </c>
    </row>
    <row r="19" spans="1:22" x14ac:dyDescent="0.3">
      <c r="A19" s="13" t="s">
        <v>69</v>
      </c>
      <c r="B19" s="13" t="s">
        <v>72</v>
      </c>
      <c r="C19" s="14" t="s">
        <v>73</v>
      </c>
      <c r="D19" s="14">
        <v>2021</v>
      </c>
      <c r="E19" s="14" t="s">
        <v>34</v>
      </c>
      <c r="F19" s="15">
        <v>0</v>
      </c>
      <c r="G19" s="15">
        <v>0</v>
      </c>
      <c r="H19" s="15">
        <v>60721</v>
      </c>
      <c r="I19" s="15">
        <v>98760</v>
      </c>
      <c r="J19" s="15">
        <v>0</v>
      </c>
      <c r="K19" s="15">
        <v>9680</v>
      </c>
      <c r="L19" s="14" t="s">
        <v>36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169161</v>
      </c>
    </row>
    <row r="20" spans="1:22" x14ac:dyDescent="0.3">
      <c r="A20" s="13" t="s">
        <v>74</v>
      </c>
      <c r="B20" s="13" t="s">
        <v>75</v>
      </c>
      <c r="C20" s="14" t="s">
        <v>76</v>
      </c>
      <c r="D20" s="14">
        <v>2021</v>
      </c>
      <c r="E20" s="14" t="s">
        <v>34</v>
      </c>
      <c r="F20" s="15">
        <v>0</v>
      </c>
      <c r="G20" s="15">
        <v>0</v>
      </c>
      <c r="H20" s="15">
        <v>36435</v>
      </c>
      <c r="I20" s="15">
        <v>50539</v>
      </c>
      <c r="J20" s="15">
        <v>5488</v>
      </c>
      <c r="K20" s="15">
        <v>5522</v>
      </c>
      <c r="L20" s="14" t="s">
        <v>36</v>
      </c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97984</v>
      </c>
    </row>
    <row r="21" spans="1:22" x14ac:dyDescent="0.3">
      <c r="A21" s="13" t="s">
        <v>77</v>
      </c>
      <c r="B21" s="13" t="s">
        <v>78</v>
      </c>
      <c r="C21" s="14" t="s">
        <v>79</v>
      </c>
      <c r="D21" s="14">
        <v>2021</v>
      </c>
      <c r="E21" s="14" t="s">
        <v>34</v>
      </c>
      <c r="F21" s="15">
        <v>72863</v>
      </c>
      <c r="G21" s="15">
        <v>0</v>
      </c>
      <c r="H21" s="15">
        <v>124426</v>
      </c>
      <c r="I21" s="15">
        <v>50004</v>
      </c>
      <c r="J21" s="15">
        <v>0</v>
      </c>
      <c r="K21" s="15">
        <v>21873</v>
      </c>
      <c r="L21" s="14" t="s">
        <v>36</v>
      </c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269166</v>
      </c>
    </row>
    <row r="22" spans="1:22" x14ac:dyDescent="0.3">
      <c r="A22" s="13" t="s">
        <v>55</v>
      </c>
      <c r="B22" s="13" t="s">
        <v>80</v>
      </c>
      <c r="C22" s="14" t="s">
        <v>81</v>
      </c>
      <c r="D22" s="14">
        <v>2021</v>
      </c>
      <c r="E22" s="14" t="s">
        <v>34</v>
      </c>
      <c r="F22" s="15">
        <v>0</v>
      </c>
      <c r="G22" s="15">
        <v>0</v>
      </c>
      <c r="H22" s="15">
        <v>26589</v>
      </c>
      <c r="I22" s="15">
        <v>34838</v>
      </c>
      <c r="J22" s="15">
        <v>1000</v>
      </c>
      <c r="K22" s="15">
        <v>6041</v>
      </c>
      <c r="L22" s="14" t="s">
        <v>36</v>
      </c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68468</v>
      </c>
    </row>
    <row r="23" spans="1:22" x14ac:dyDescent="0.3">
      <c r="A23" s="13" t="s">
        <v>82</v>
      </c>
      <c r="B23" s="13" t="s">
        <v>83</v>
      </c>
      <c r="C23" s="14" t="s">
        <v>84</v>
      </c>
      <c r="D23" s="14">
        <v>2021</v>
      </c>
      <c r="E23" s="14" t="s">
        <v>34</v>
      </c>
      <c r="F23" s="15">
        <v>0</v>
      </c>
      <c r="G23" s="15">
        <v>0</v>
      </c>
      <c r="H23" s="15">
        <v>0</v>
      </c>
      <c r="I23" s="15">
        <v>793477</v>
      </c>
      <c r="J23" s="15">
        <v>0</v>
      </c>
      <c r="K23" s="15">
        <v>13964</v>
      </c>
      <c r="L23" s="14" t="s">
        <v>36</v>
      </c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807441</v>
      </c>
    </row>
    <row r="24" spans="1:22" x14ac:dyDescent="0.3">
      <c r="A24" s="13" t="s">
        <v>31</v>
      </c>
      <c r="B24" s="13" t="s">
        <v>85</v>
      </c>
      <c r="C24" s="14" t="s">
        <v>86</v>
      </c>
      <c r="D24" s="14">
        <v>2021</v>
      </c>
      <c r="E24" s="14" t="s">
        <v>34</v>
      </c>
      <c r="F24" s="15">
        <v>0</v>
      </c>
      <c r="G24" s="15">
        <v>214848</v>
      </c>
      <c r="H24" s="15">
        <v>36000</v>
      </c>
      <c r="I24" s="15">
        <v>0</v>
      </c>
      <c r="J24" s="15">
        <v>0</v>
      </c>
      <c r="K24" s="15">
        <v>13784</v>
      </c>
      <c r="L24" s="14" t="s">
        <v>35</v>
      </c>
      <c r="M24" s="16">
        <v>0</v>
      </c>
      <c r="N24" s="16">
        <v>7</v>
      </c>
      <c r="O24" s="16">
        <v>5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7">
        <f t="shared" si="0"/>
        <v>12</v>
      </c>
      <c r="V24" s="18">
        <f t="shared" si="1"/>
        <v>264632</v>
      </c>
    </row>
    <row r="25" spans="1:22" x14ac:dyDescent="0.3">
      <c r="A25" s="13" t="s">
        <v>74</v>
      </c>
      <c r="B25" s="13" t="s">
        <v>87</v>
      </c>
      <c r="C25" s="14" t="s">
        <v>88</v>
      </c>
      <c r="D25" s="14">
        <v>2021</v>
      </c>
      <c r="E25" s="14" t="s">
        <v>34</v>
      </c>
      <c r="F25" s="15">
        <v>0</v>
      </c>
      <c r="G25" s="15">
        <v>286200</v>
      </c>
      <c r="H25" s="15">
        <v>0</v>
      </c>
      <c r="I25" s="15">
        <v>0</v>
      </c>
      <c r="J25" s="15">
        <v>0</v>
      </c>
      <c r="K25" s="15">
        <v>8880</v>
      </c>
      <c r="L25" s="14" t="s">
        <v>35</v>
      </c>
      <c r="M25" s="16">
        <v>0</v>
      </c>
      <c r="N25" s="16">
        <v>0</v>
      </c>
      <c r="O25" s="16">
        <v>15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7">
        <f t="shared" si="0"/>
        <v>15</v>
      </c>
      <c r="V25" s="18">
        <f t="shared" si="1"/>
        <v>295080</v>
      </c>
    </row>
    <row r="26" spans="1:22" x14ac:dyDescent="0.3">
      <c r="A26" s="13" t="s">
        <v>69</v>
      </c>
      <c r="B26" s="13" t="s">
        <v>89</v>
      </c>
      <c r="C26" s="14" t="s">
        <v>90</v>
      </c>
      <c r="D26" s="14">
        <v>2021</v>
      </c>
      <c r="E26" s="14" t="s">
        <v>34</v>
      </c>
      <c r="F26" s="15">
        <v>0</v>
      </c>
      <c r="G26" s="15">
        <v>143160</v>
      </c>
      <c r="H26" s="15">
        <v>32052</v>
      </c>
      <c r="I26" s="15">
        <v>0</v>
      </c>
      <c r="J26" s="15">
        <v>0</v>
      </c>
      <c r="K26" s="15">
        <v>7695</v>
      </c>
      <c r="L26" s="14" t="s">
        <v>35</v>
      </c>
      <c r="M26" s="16">
        <v>0</v>
      </c>
      <c r="N26" s="16">
        <v>0</v>
      </c>
      <c r="O26" s="16">
        <v>1</v>
      </c>
      <c r="P26" s="16">
        <v>5</v>
      </c>
      <c r="Q26" s="16">
        <v>0</v>
      </c>
      <c r="R26" s="16">
        <v>0</v>
      </c>
      <c r="S26" s="16">
        <v>0</v>
      </c>
      <c r="T26" s="16">
        <v>0</v>
      </c>
      <c r="U26" s="17">
        <f t="shared" si="0"/>
        <v>6</v>
      </c>
      <c r="V26" s="18">
        <f t="shared" si="1"/>
        <v>182907</v>
      </c>
    </row>
    <row r="27" spans="1:22" x14ac:dyDescent="0.3">
      <c r="A27" s="13" t="s">
        <v>66</v>
      </c>
      <c r="B27" s="13" t="s">
        <v>91</v>
      </c>
      <c r="C27" s="14" t="s">
        <v>92</v>
      </c>
      <c r="D27" s="14">
        <v>2021</v>
      </c>
      <c r="E27" s="14" t="s">
        <v>34</v>
      </c>
      <c r="F27" s="15">
        <v>0</v>
      </c>
      <c r="G27" s="15">
        <v>1235760</v>
      </c>
      <c r="H27" s="15">
        <v>378268</v>
      </c>
      <c r="I27" s="15">
        <v>0</v>
      </c>
      <c r="J27" s="15">
        <v>0</v>
      </c>
      <c r="K27" s="15">
        <v>78551</v>
      </c>
      <c r="L27" s="14" t="s">
        <v>35</v>
      </c>
      <c r="M27" s="16">
        <v>0</v>
      </c>
      <c r="N27" s="16">
        <v>9</v>
      </c>
      <c r="O27" s="16">
        <v>19</v>
      </c>
      <c r="P27" s="16">
        <v>29</v>
      </c>
      <c r="Q27" s="16">
        <v>0</v>
      </c>
      <c r="R27" s="16">
        <v>0</v>
      </c>
      <c r="S27" s="16">
        <v>0</v>
      </c>
      <c r="T27" s="16">
        <v>0</v>
      </c>
      <c r="U27" s="17">
        <f t="shared" si="0"/>
        <v>57</v>
      </c>
      <c r="V27" s="18">
        <f t="shared" si="1"/>
        <v>1692579</v>
      </c>
    </row>
    <row r="28" spans="1:22" x14ac:dyDescent="0.3">
      <c r="A28" s="13" t="s">
        <v>31</v>
      </c>
      <c r="B28" s="13" t="s">
        <v>93</v>
      </c>
      <c r="C28" s="14" t="s">
        <v>94</v>
      </c>
      <c r="D28" s="14">
        <v>2021</v>
      </c>
      <c r="E28" s="14" t="s">
        <v>34</v>
      </c>
      <c r="F28" s="15">
        <v>0</v>
      </c>
      <c r="G28" s="15">
        <v>320880</v>
      </c>
      <c r="H28" s="15">
        <v>84312</v>
      </c>
      <c r="I28" s="15">
        <v>0</v>
      </c>
      <c r="J28" s="15">
        <v>0</v>
      </c>
      <c r="K28" s="15">
        <v>19938</v>
      </c>
      <c r="L28" s="14" t="s">
        <v>35</v>
      </c>
      <c r="M28" s="16">
        <v>0</v>
      </c>
      <c r="N28" s="16">
        <v>0</v>
      </c>
      <c r="O28" s="16">
        <v>1</v>
      </c>
      <c r="P28" s="16">
        <v>5</v>
      </c>
      <c r="Q28" s="16">
        <v>5</v>
      </c>
      <c r="R28" s="16">
        <v>0</v>
      </c>
      <c r="S28" s="16">
        <v>0</v>
      </c>
      <c r="T28" s="16">
        <v>0</v>
      </c>
      <c r="U28" s="17">
        <f t="shared" si="0"/>
        <v>11</v>
      </c>
      <c r="V28" s="18">
        <f t="shared" si="1"/>
        <v>425130</v>
      </c>
    </row>
    <row r="29" spans="1:22" x14ac:dyDescent="0.3">
      <c r="A29" s="13" t="s">
        <v>95</v>
      </c>
      <c r="B29" s="13" t="s">
        <v>96</v>
      </c>
      <c r="C29" s="14" t="s">
        <v>97</v>
      </c>
      <c r="D29" s="14">
        <v>2021</v>
      </c>
      <c r="E29" s="14" t="s">
        <v>34</v>
      </c>
      <c r="F29" s="15">
        <v>0</v>
      </c>
      <c r="G29" s="15">
        <v>347424</v>
      </c>
      <c r="H29" s="15">
        <v>150161</v>
      </c>
      <c r="I29" s="15">
        <v>0</v>
      </c>
      <c r="J29" s="15">
        <v>2168</v>
      </c>
      <c r="K29" s="15">
        <v>29042</v>
      </c>
      <c r="L29" s="14" t="s">
        <v>35</v>
      </c>
      <c r="M29" s="16">
        <v>0</v>
      </c>
      <c r="N29" s="16">
        <v>0</v>
      </c>
      <c r="O29" s="16">
        <v>0</v>
      </c>
      <c r="P29" s="16">
        <v>14</v>
      </c>
      <c r="Q29" s="16">
        <v>0</v>
      </c>
      <c r="R29" s="16">
        <v>0</v>
      </c>
      <c r="S29" s="16">
        <v>0</v>
      </c>
      <c r="T29" s="16">
        <v>0</v>
      </c>
      <c r="U29" s="17">
        <f t="shared" si="0"/>
        <v>14</v>
      </c>
      <c r="V29" s="18">
        <f t="shared" si="1"/>
        <v>528795</v>
      </c>
    </row>
    <row r="30" spans="1:22" x14ac:dyDescent="0.3">
      <c r="A30" s="13" t="s">
        <v>98</v>
      </c>
      <c r="B30" s="13" t="s">
        <v>99</v>
      </c>
      <c r="C30" s="14" t="s">
        <v>100</v>
      </c>
      <c r="D30" s="14">
        <v>2021</v>
      </c>
      <c r="E30" s="14" t="s">
        <v>34</v>
      </c>
      <c r="F30" s="15">
        <v>0</v>
      </c>
      <c r="G30" s="15">
        <v>0</v>
      </c>
      <c r="H30" s="15">
        <v>85000</v>
      </c>
      <c r="I30" s="15">
        <v>149835</v>
      </c>
      <c r="J30" s="15">
        <v>0</v>
      </c>
      <c r="K30" s="15">
        <v>7786</v>
      </c>
      <c r="L30" s="14" t="s">
        <v>36</v>
      </c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242621</v>
      </c>
    </row>
    <row r="31" spans="1:22" x14ac:dyDescent="0.3">
      <c r="A31" s="13" t="s">
        <v>101</v>
      </c>
      <c r="B31" s="13" t="s">
        <v>102</v>
      </c>
      <c r="C31" s="14" t="s">
        <v>103</v>
      </c>
      <c r="D31" s="14">
        <v>2021</v>
      </c>
      <c r="E31" s="14" t="s">
        <v>34</v>
      </c>
      <c r="F31" s="15">
        <v>0</v>
      </c>
      <c r="G31" s="15">
        <v>320304</v>
      </c>
      <c r="H31" s="15">
        <v>74366</v>
      </c>
      <c r="I31" s="15">
        <v>0</v>
      </c>
      <c r="J31" s="15">
        <v>0</v>
      </c>
      <c r="K31" s="15">
        <v>34475</v>
      </c>
      <c r="L31" s="14" t="s">
        <v>35</v>
      </c>
      <c r="M31" s="16">
        <v>0</v>
      </c>
      <c r="N31" s="16">
        <v>3</v>
      </c>
      <c r="O31" s="16">
        <v>5</v>
      </c>
      <c r="P31" s="16">
        <v>7</v>
      </c>
      <c r="Q31" s="16">
        <v>0</v>
      </c>
      <c r="R31" s="16">
        <v>0</v>
      </c>
      <c r="S31" s="16">
        <v>0</v>
      </c>
      <c r="T31" s="16">
        <v>0</v>
      </c>
      <c r="U31" s="17">
        <f t="shared" si="0"/>
        <v>15</v>
      </c>
      <c r="V31" s="18">
        <f t="shared" si="1"/>
        <v>429145</v>
      </c>
    </row>
    <row r="32" spans="1:22" x14ac:dyDescent="0.3">
      <c r="A32" s="13" t="s">
        <v>40</v>
      </c>
      <c r="B32" s="13" t="s">
        <v>104</v>
      </c>
      <c r="C32" s="14" t="s">
        <v>105</v>
      </c>
      <c r="D32" s="14">
        <v>2021</v>
      </c>
      <c r="E32" s="14" t="s">
        <v>34</v>
      </c>
      <c r="F32" s="15">
        <v>0</v>
      </c>
      <c r="G32" s="15">
        <v>119448</v>
      </c>
      <c r="H32" s="15">
        <v>23922</v>
      </c>
      <c r="I32" s="15">
        <v>0</v>
      </c>
      <c r="J32" s="15">
        <v>2000</v>
      </c>
      <c r="K32" s="15">
        <v>7985</v>
      </c>
      <c r="L32" s="14" t="s">
        <v>35</v>
      </c>
      <c r="M32" s="16">
        <v>0</v>
      </c>
      <c r="N32" s="16">
        <v>7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7">
        <f t="shared" si="0"/>
        <v>7</v>
      </c>
      <c r="V32" s="18">
        <f t="shared" si="1"/>
        <v>153355</v>
      </c>
    </row>
    <row r="33" spans="1:22" x14ac:dyDescent="0.3">
      <c r="A33" s="13" t="s">
        <v>106</v>
      </c>
      <c r="B33" s="13" t="s">
        <v>107</v>
      </c>
      <c r="C33" s="14" t="s">
        <v>108</v>
      </c>
      <c r="D33" s="14">
        <v>2021</v>
      </c>
      <c r="E33" s="14" t="s">
        <v>34</v>
      </c>
      <c r="F33" s="15">
        <v>0</v>
      </c>
      <c r="G33" s="15">
        <v>0</v>
      </c>
      <c r="H33" s="15">
        <v>261822</v>
      </c>
      <c r="I33" s="15">
        <v>222776</v>
      </c>
      <c r="J33" s="15">
        <v>0</v>
      </c>
      <c r="K33" s="15">
        <v>41000</v>
      </c>
      <c r="L33" s="14" t="s">
        <v>36</v>
      </c>
      <c r="M33" s="16"/>
      <c r="N33" s="16"/>
      <c r="O33" s="16"/>
      <c r="P33" s="16"/>
      <c r="Q33" s="16"/>
      <c r="R33" s="16"/>
      <c r="S33" s="16"/>
      <c r="T33" s="16"/>
      <c r="U33" s="17">
        <f t="shared" si="0"/>
        <v>0</v>
      </c>
      <c r="V33" s="18">
        <f t="shared" si="1"/>
        <v>525598</v>
      </c>
    </row>
    <row r="34" spans="1:22" x14ac:dyDescent="0.3">
      <c r="A34" s="13" t="s">
        <v>66</v>
      </c>
      <c r="B34" s="13" t="s">
        <v>109</v>
      </c>
      <c r="C34" s="14" t="s">
        <v>110</v>
      </c>
      <c r="D34" s="14">
        <v>2021</v>
      </c>
      <c r="E34" s="14" t="s">
        <v>34</v>
      </c>
      <c r="F34" s="15">
        <v>0</v>
      </c>
      <c r="G34" s="15">
        <v>1331280</v>
      </c>
      <c r="H34" s="15">
        <v>449166</v>
      </c>
      <c r="I34" s="15">
        <v>0</v>
      </c>
      <c r="J34" s="15">
        <v>0</v>
      </c>
      <c r="K34" s="15">
        <v>100103</v>
      </c>
      <c r="L34" s="14" t="s">
        <v>35</v>
      </c>
      <c r="M34" s="16">
        <v>0</v>
      </c>
      <c r="N34" s="16">
        <v>40</v>
      </c>
      <c r="O34" s="16">
        <v>34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7">
        <f t="shared" si="0"/>
        <v>74</v>
      </c>
      <c r="V34" s="18">
        <f t="shared" si="1"/>
        <v>1880549</v>
      </c>
    </row>
    <row r="35" spans="1:22" x14ac:dyDescent="0.3">
      <c r="A35" s="13" t="s">
        <v>52</v>
      </c>
      <c r="B35" s="13" t="s">
        <v>111</v>
      </c>
      <c r="C35" s="14" t="s">
        <v>112</v>
      </c>
      <c r="D35" s="14">
        <v>2021</v>
      </c>
      <c r="E35" s="14" t="s">
        <v>113</v>
      </c>
      <c r="F35" s="15">
        <v>0</v>
      </c>
      <c r="G35" s="15">
        <v>0</v>
      </c>
      <c r="H35" s="15">
        <v>672000</v>
      </c>
      <c r="I35" s="15">
        <v>0</v>
      </c>
      <c r="J35" s="15">
        <v>0</v>
      </c>
      <c r="K35" s="15">
        <v>35000</v>
      </c>
      <c r="L35" s="14" t="s">
        <v>36</v>
      </c>
      <c r="M35" s="16"/>
      <c r="N35" s="16"/>
      <c r="O35" s="16"/>
      <c r="P35" s="16"/>
      <c r="Q35" s="16"/>
      <c r="R35" s="16"/>
      <c r="S35" s="16"/>
      <c r="T35" s="16"/>
      <c r="U35" s="17">
        <f t="shared" si="0"/>
        <v>0</v>
      </c>
      <c r="V35" s="18">
        <f t="shared" si="1"/>
        <v>707000</v>
      </c>
    </row>
    <row r="36" spans="1:22" x14ac:dyDescent="0.3">
      <c r="A36" s="13" t="s">
        <v>114</v>
      </c>
      <c r="B36" s="13" t="s">
        <v>115</v>
      </c>
      <c r="C36" s="14" t="s">
        <v>116</v>
      </c>
      <c r="D36" s="14">
        <v>2021</v>
      </c>
      <c r="E36" s="14" t="s">
        <v>34</v>
      </c>
      <c r="F36" s="15">
        <v>0</v>
      </c>
      <c r="G36" s="15">
        <v>161496</v>
      </c>
      <c r="H36" s="15">
        <v>85573</v>
      </c>
      <c r="I36" s="15">
        <v>0</v>
      </c>
      <c r="J36" s="15">
        <v>8520</v>
      </c>
      <c r="K36" s="15">
        <v>20000</v>
      </c>
      <c r="L36" s="14" t="s">
        <v>35</v>
      </c>
      <c r="M36" s="16">
        <v>0</v>
      </c>
      <c r="N36" s="16">
        <v>0</v>
      </c>
      <c r="O36" s="16">
        <v>4</v>
      </c>
      <c r="P36" s="16">
        <v>2</v>
      </c>
      <c r="Q36" s="16">
        <v>1</v>
      </c>
      <c r="R36" s="16">
        <v>0</v>
      </c>
      <c r="S36" s="16">
        <v>0</v>
      </c>
      <c r="T36" s="16">
        <v>0</v>
      </c>
      <c r="U36" s="17">
        <f t="shared" si="0"/>
        <v>7</v>
      </c>
      <c r="V36" s="18">
        <f t="shared" si="1"/>
        <v>275589</v>
      </c>
    </row>
    <row r="37" spans="1:22" x14ac:dyDescent="0.3">
      <c r="A37" s="13" t="s">
        <v>106</v>
      </c>
      <c r="B37" s="13" t="s">
        <v>117</v>
      </c>
      <c r="C37" s="14" t="s">
        <v>118</v>
      </c>
      <c r="D37" s="14">
        <v>2021</v>
      </c>
      <c r="E37" s="14" t="s">
        <v>34</v>
      </c>
      <c r="F37" s="15">
        <v>0</v>
      </c>
      <c r="G37" s="15">
        <v>989316</v>
      </c>
      <c r="H37" s="15">
        <v>282940</v>
      </c>
      <c r="I37" s="15">
        <v>0</v>
      </c>
      <c r="J37" s="15">
        <v>0</v>
      </c>
      <c r="K37" s="15">
        <v>99418</v>
      </c>
      <c r="L37" s="14" t="s">
        <v>35</v>
      </c>
      <c r="M37" s="16">
        <v>11</v>
      </c>
      <c r="N37" s="16">
        <v>25</v>
      </c>
      <c r="O37" s="16">
        <v>0</v>
      </c>
      <c r="P37" s="16">
        <v>17</v>
      </c>
      <c r="Q37" s="16">
        <v>0</v>
      </c>
      <c r="R37" s="16">
        <v>0</v>
      </c>
      <c r="S37" s="16">
        <v>0</v>
      </c>
      <c r="T37" s="16">
        <v>0</v>
      </c>
      <c r="U37" s="17">
        <f t="shared" si="0"/>
        <v>53</v>
      </c>
      <c r="V37" s="18">
        <f t="shared" si="1"/>
        <v>1371674</v>
      </c>
    </row>
    <row r="38" spans="1:22" x14ac:dyDescent="0.3">
      <c r="A38" s="13" t="s">
        <v>74</v>
      </c>
      <c r="B38" s="13" t="s">
        <v>119</v>
      </c>
      <c r="C38" s="14" t="s">
        <v>120</v>
      </c>
      <c r="D38" s="14">
        <v>2021</v>
      </c>
      <c r="E38" s="14" t="s">
        <v>34</v>
      </c>
      <c r="F38" s="15">
        <v>0</v>
      </c>
      <c r="G38" s="15">
        <v>333048</v>
      </c>
      <c r="H38" s="15">
        <v>198214</v>
      </c>
      <c r="I38" s="15">
        <v>0</v>
      </c>
      <c r="J38" s="15">
        <v>4850</v>
      </c>
      <c r="K38" s="15">
        <v>44497</v>
      </c>
      <c r="L38" s="14" t="s">
        <v>35</v>
      </c>
      <c r="M38" s="16">
        <v>0</v>
      </c>
      <c r="N38" s="16">
        <v>2</v>
      </c>
      <c r="O38" s="16">
        <v>6</v>
      </c>
      <c r="P38" s="16">
        <v>6</v>
      </c>
      <c r="Q38" s="16">
        <v>1</v>
      </c>
      <c r="R38" s="16">
        <v>0</v>
      </c>
      <c r="S38" s="16">
        <v>0</v>
      </c>
      <c r="T38" s="16">
        <v>0</v>
      </c>
      <c r="U38" s="17">
        <f t="shared" si="0"/>
        <v>15</v>
      </c>
      <c r="V38" s="18">
        <f t="shared" si="1"/>
        <v>580609</v>
      </c>
    </row>
    <row r="39" spans="1:22" x14ac:dyDescent="0.3">
      <c r="A39" s="13" t="s">
        <v>31</v>
      </c>
      <c r="B39" s="13" t="s">
        <v>121</v>
      </c>
      <c r="C39" s="14" t="s">
        <v>122</v>
      </c>
      <c r="D39" s="14">
        <v>2021</v>
      </c>
      <c r="E39" s="14" t="s">
        <v>34</v>
      </c>
      <c r="F39" s="15">
        <v>0</v>
      </c>
      <c r="G39" s="15">
        <v>538224</v>
      </c>
      <c r="H39" s="15">
        <v>177720</v>
      </c>
      <c r="I39" s="15">
        <v>0</v>
      </c>
      <c r="J39" s="15">
        <v>0</v>
      </c>
      <c r="K39" s="15">
        <v>56712</v>
      </c>
      <c r="L39" s="14" t="s">
        <v>35</v>
      </c>
      <c r="M39" s="16">
        <v>0</v>
      </c>
      <c r="N39" s="16">
        <v>0</v>
      </c>
      <c r="O39" s="16">
        <v>10</v>
      </c>
      <c r="P39" s="16">
        <v>14</v>
      </c>
      <c r="Q39" s="16">
        <v>0</v>
      </c>
      <c r="R39" s="16">
        <v>0</v>
      </c>
      <c r="S39" s="16">
        <v>0</v>
      </c>
      <c r="T39" s="16">
        <v>0</v>
      </c>
      <c r="U39" s="17">
        <f t="shared" ref="U39:U69" si="2">SUM(M39:T39)</f>
        <v>24</v>
      </c>
      <c r="V39" s="18">
        <f t="shared" ref="V39:V69" si="3">SUM(F39:K39)</f>
        <v>772656</v>
      </c>
    </row>
    <row r="40" spans="1:22" x14ac:dyDescent="0.3">
      <c r="A40" s="13" t="s">
        <v>95</v>
      </c>
      <c r="B40" s="13" t="s">
        <v>123</v>
      </c>
      <c r="C40" s="14" t="s">
        <v>124</v>
      </c>
      <c r="D40" s="14">
        <v>2021</v>
      </c>
      <c r="E40" s="14" t="s">
        <v>125</v>
      </c>
      <c r="F40" s="15">
        <v>134232</v>
      </c>
      <c r="G40" s="15">
        <v>86928</v>
      </c>
      <c r="H40" s="15">
        <v>123260</v>
      </c>
      <c r="I40" s="15">
        <v>16316</v>
      </c>
      <c r="J40" s="15">
        <v>0</v>
      </c>
      <c r="K40" s="15">
        <v>23894</v>
      </c>
      <c r="L40" s="14" t="s">
        <v>126</v>
      </c>
      <c r="M40" s="16">
        <v>0</v>
      </c>
      <c r="N40" s="16">
        <v>0</v>
      </c>
      <c r="O40" s="16">
        <v>0</v>
      </c>
      <c r="P40" s="16">
        <v>4</v>
      </c>
      <c r="Q40" s="16">
        <v>0</v>
      </c>
      <c r="R40" s="16">
        <v>0</v>
      </c>
      <c r="S40" s="16">
        <v>0</v>
      </c>
      <c r="T40" s="16">
        <v>0</v>
      </c>
      <c r="U40" s="17">
        <f t="shared" si="2"/>
        <v>4</v>
      </c>
      <c r="V40" s="18">
        <f t="shared" si="3"/>
        <v>384630</v>
      </c>
    </row>
    <row r="41" spans="1:22" x14ac:dyDescent="0.3">
      <c r="A41" s="13" t="s">
        <v>98</v>
      </c>
      <c r="B41" s="13" t="s">
        <v>127</v>
      </c>
      <c r="C41" s="14" t="s">
        <v>128</v>
      </c>
      <c r="D41" s="14">
        <v>2021</v>
      </c>
      <c r="E41" s="14" t="s">
        <v>125</v>
      </c>
      <c r="F41" s="15">
        <v>0</v>
      </c>
      <c r="G41" s="15">
        <v>34128</v>
      </c>
      <c r="H41" s="15">
        <v>120040</v>
      </c>
      <c r="I41" s="15">
        <v>37000</v>
      </c>
      <c r="J41" s="15">
        <v>10500</v>
      </c>
      <c r="K41" s="15">
        <v>7500</v>
      </c>
      <c r="L41" s="14" t="s">
        <v>35</v>
      </c>
      <c r="M41" s="16">
        <v>0</v>
      </c>
      <c r="N41" s="16">
        <v>2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7">
        <f t="shared" si="2"/>
        <v>2</v>
      </c>
      <c r="V41" s="18">
        <f t="shared" si="3"/>
        <v>209168</v>
      </c>
    </row>
    <row r="42" spans="1:22" x14ac:dyDescent="0.3">
      <c r="A42" s="13" t="s">
        <v>74</v>
      </c>
      <c r="B42" s="13" t="s">
        <v>129</v>
      </c>
      <c r="C42" s="14" t="s">
        <v>130</v>
      </c>
      <c r="D42" s="14">
        <v>2021</v>
      </c>
      <c r="E42" s="14" t="s">
        <v>125</v>
      </c>
      <c r="F42" s="15">
        <v>0</v>
      </c>
      <c r="G42" s="15">
        <v>68712</v>
      </c>
      <c r="H42" s="15">
        <v>104856</v>
      </c>
      <c r="I42" s="15">
        <v>28804</v>
      </c>
      <c r="J42" s="15">
        <v>7137</v>
      </c>
      <c r="K42" s="15">
        <v>19059</v>
      </c>
      <c r="L42" s="14" t="s">
        <v>35</v>
      </c>
      <c r="M42" s="16">
        <v>0</v>
      </c>
      <c r="N42" s="16">
        <v>0</v>
      </c>
      <c r="O42" s="16">
        <v>1</v>
      </c>
      <c r="P42" s="16">
        <v>2</v>
      </c>
      <c r="Q42" s="16">
        <v>0</v>
      </c>
      <c r="R42" s="16">
        <v>0</v>
      </c>
      <c r="S42" s="16">
        <v>0</v>
      </c>
      <c r="T42" s="16">
        <v>0</v>
      </c>
      <c r="U42" s="17">
        <f t="shared" si="2"/>
        <v>3</v>
      </c>
      <c r="V42" s="18">
        <f t="shared" si="3"/>
        <v>228568</v>
      </c>
    </row>
    <row r="43" spans="1:22" x14ac:dyDescent="0.3">
      <c r="A43" s="13" t="s">
        <v>131</v>
      </c>
      <c r="B43" s="13" t="s">
        <v>132</v>
      </c>
      <c r="C43" s="14" t="s">
        <v>133</v>
      </c>
      <c r="D43" s="14">
        <v>2021</v>
      </c>
      <c r="E43" s="14" t="s">
        <v>125</v>
      </c>
      <c r="F43" s="15">
        <v>0</v>
      </c>
      <c r="G43" s="15">
        <v>296460</v>
      </c>
      <c r="H43" s="15">
        <v>331791</v>
      </c>
      <c r="I43" s="15">
        <v>0</v>
      </c>
      <c r="J43" s="15">
        <v>0</v>
      </c>
      <c r="K43" s="15">
        <v>45000</v>
      </c>
      <c r="L43" s="14" t="s">
        <v>35</v>
      </c>
      <c r="M43" s="16">
        <v>15</v>
      </c>
      <c r="N43" s="16">
        <v>5</v>
      </c>
      <c r="O43" s="16">
        <v>1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7">
        <f t="shared" si="2"/>
        <v>21</v>
      </c>
      <c r="V43" s="18">
        <f t="shared" si="3"/>
        <v>673251</v>
      </c>
    </row>
    <row r="44" spans="1:22" x14ac:dyDescent="0.3">
      <c r="A44" s="13" t="s">
        <v>134</v>
      </c>
      <c r="B44" s="13" t="s">
        <v>135</v>
      </c>
      <c r="C44" s="14" t="s">
        <v>136</v>
      </c>
      <c r="D44" s="14">
        <v>2021</v>
      </c>
      <c r="E44" s="14" t="s">
        <v>125</v>
      </c>
      <c r="F44" s="15">
        <v>0</v>
      </c>
      <c r="G44" s="15">
        <v>198528</v>
      </c>
      <c r="H44" s="15">
        <v>60919</v>
      </c>
      <c r="I44" s="15">
        <v>101620</v>
      </c>
      <c r="J44" s="15">
        <v>0</v>
      </c>
      <c r="K44" s="15">
        <v>12079</v>
      </c>
      <c r="L44" s="14" t="s">
        <v>35</v>
      </c>
      <c r="M44" s="16">
        <v>0</v>
      </c>
      <c r="N44" s="16">
        <v>0</v>
      </c>
      <c r="O44" s="16">
        <v>0</v>
      </c>
      <c r="P44" s="16">
        <v>8</v>
      </c>
      <c r="Q44" s="16">
        <v>0</v>
      </c>
      <c r="R44" s="16">
        <v>0</v>
      </c>
      <c r="S44" s="16">
        <v>0</v>
      </c>
      <c r="T44" s="16">
        <v>0</v>
      </c>
      <c r="U44" s="17">
        <f t="shared" si="2"/>
        <v>8</v>
      </c>
      <c r="V44" s="18">
        <f t="shared" si="3"/>
        <v>373146</v>
      </c>
    </row>
    <row r="45" spans="1:22" x14ac:dyDescent="0.3">
      <c r="A45" s="13" t="s">
        <v>47</v>
      </c>
      <c r="B45" s="13" t="s">
        <v>137</v>
      </c>
      <c r="C45" s="14" t="s">
        <v>138</v>
      </c>
      <c r="D45" s="14">
        <v>2021</v>
      </c>
      <c r="E45" s="14" t="s">
        <v>34</v>
      </c>
      <c r="F45" s="15">
        <v>86803</v>
      </c>
      <c r="G45" s="15">
        <v>0</v>
      </c>
      <c r="H45" s="15">
        <v>23626</v>
      </c>
      <c r="I45" s="15">
        <v>46485</v>
      </c>
      <c r="J45" s="15">
        <v>0</v>
      </c>
      <c r="K45" s="15">
        <v>13410</v>
      </c>
      <c r="L45" s="14" t="s">
        <v>36</v>
      </c>
      <c r="M45" s="16"/>
      <c r="N45" s="16"/>
      <c r="O45" s="16"/>
      <c r="P45" s="16"/>
      <c r="Q45" s="16"/>
      <c r="R45" s="16"/>
      <c r="S45" s="16"/>
      <c r="T45" s="16"/>
      <c r="U45" s="17">
        <f t="shared" si="2"/>
        <v>0</v>
      </c>
      <c r="V45" s="18">
        <f t="shared" si="3"/>
        <v>170324</v>
      </c>
    </row>
    <row r="46" spans="1:22" x14ac:dyDescent="0.3">
      <c r="A46" s="13" t="s">
        <v>106</v>
      </c>
      <c r="B46" s="13" t="s">
        <v>139</v>
      </c>
      <c r="C46" s="14" t="s">
        <v>140</v>
      </c>
      <c r="D46" s="14">
        <v>2021</v>
      </c>
      <c r="E46" s="14" t="s">
        <v>34</v>
      </c>
      <c r="F46" s="15">
        <v>0</v>
      </c>
      <c r="G46" s="15">
        <v>0</v>
      </c>
      <c r="H46" s="15">
        <v>236784</v>
      </c>
      <c r="I46" s="15">
        <v>97098</v>
      </c>
      <c r="J46" s="15">
        <v>0</v>
      </c>
      <c r="K46" s="15">
        <v>33015</v>
      </c>
      <c r="L46" s="14" t="s">
        <v>36</v>
      </c>
      <c r="M46" s="16"/>
      <c r="N46" s="16"/>
      <c r="O46" s="16"/>
      <c r="P46" s="16"/>
      <c r="Q46" s="16"/>
      <c r="R46" s="16"/>
      <c r="S46" s="16"/>
      <c r="T46" s="16"/>
      <c r="U46" s="17">
        <f t="shared" si="2"/>
        <v>0</v>
      </c>
      <c r="V46" s="18">
        <f t="shared" si="3"/>
        <v>366897</v>
      </c>
    </row>
    <row r="47" spans="1:22" x14ac:dyDescent="0.3">
      <c r="A47" s="13" t="s">
        <v>114</v>
      </c>
      <c r="B47" s="13" t="s">
        <v>141</v>
      </c>
      <c r="C47" s="14" t="s">
        <v>142</v>
      </c>
      <c r="D47" s="14">
        <v>2021</v>
      </c>
      <c r="E47" s="14" t="s">
        <v>34</v>
      </c>
      <c r="F47" s="15">
        <v>0</v>
      </c>
      <c r="G47" s="15">
        <v>190032</v>
      </c>
      <c r="H47" s="15">
        <v>156457</v>
      </c>
      <c r="I47" s="15">
        <v>0</v>
      </c>
      <c r="J47" s="15">
        <v>12164</v>
      </c>
      <c r="K47" s="15">
        <v>15645</v>
      </c>
      <c r="L47" s="14" t="s">
        <v>35</v>
      </c>
      <c r="M47" s="16">
        <v>0</v>
      </c>
      <c r="N47" s="16">
        <v>1</v>
      </c>
      <c r="O47" s="16">
        <v>2</v>
      </c>
      <c r="P47" s="16">
        <v>4</v>
      </c>
      <c r="Q47" s="16">
        <v>1</v>
      </c>
      <c r="R47" s="16">
        <v>0</v>
      </c>
      <c r="S47" s="16">
        <v>0</v>
      </c>
      <c r="T47" s="16">
        <v>0</v>
      </c>
      <c r="U47" s="17">
        <f t="shared" si="2"/>
        <v>8</v>
      </c>
      <c r="V47" s="18">
        <f t="shared" si="3"/>
        <v>374298</v>
      </c>
    </row>
    <row r="48" spans="1:22" x14ac:dyDescent="0.3">
      <c r="A48" s="13" t="s">
        <v>101</v>
      </c>
      <c r="B48" s="13" t="s">
        <v>143</v>
      </c>
      <c r="C48" s="14" t="s">
        <v>144</v>
      </c>
      <c r="D48" s="14">
        <v>2021</v>
      </c>
      <c r="E48" s="14" t="s">
        <v>125</v>
      </c>
      <c r="F48" s="15">
        <v>0</v>
      </c>
      <c r="G48" s="15">
        <v>313476</v>
      </c>
      <c r="H48" s="15">
        <v>87828</v>
      </c>
      <c r="I48" s="15">
        <v>40000</v>
      </c>
      <c r="J48" s="15">
        <v>0</v>
      </c>
      <c r="K48" s="15">
        <v>39222</v>
      </c>
      <c r="L48" s="14" t="s">
        <v>35</v>
      </c>
      <c r="M48" s="16">
        <v>3</v>
      </c>
      <c r="N48" s="16">
        <v>2</v>
      </c>
      <c r="O48" s="16">
        <v>5</v>
      </c>
      <c r="P48" s="16">
        <v>3</v>
      </c>
      <c r="Q48" s="16">
        <v>2</v>
      </c>
      <c r="R48" s="16">
        <v>0</v>
      </c>
      <c r="S48" s="16">
        <v>0</v>
      </c>
      <c r="T48" s="16">
        <v>0</v>
      </c>
      <c r="U48" s="17">
        <f t="shared" si="2"/>
        <v>15</v>
      </c>
      <c r="V48" s="18">
        <f t="shared" si="3"/>
        <v>480526</v>
      </c>
    </row>
    <row r="49" spans="1:22" x14ac:dyDescent="0.3">
      <c r="A49" s="13" t="s">
        <v>52</v>
      </c>
      <c r="B49" s="13" t="s">
        <v>145</v>
      </c>
      <c r="C49" s="14" t="s">
        <v>146</v>
      </c>
      <c r="D49" s="14">
        <v>2021</v>
      </c>
      <c r="E49" s="14" t="s">
        <v>34</v>
      </c>
      <c r="F49" s="15">
        <v>0</v>
      </c>
      <c r="G49" s="15">
        <v>81510</v>
      </c>
      <c r="H49" s="15">
        <f>147828/2</f>
        <v>73914</v>
      </c>
      <c r="I49" s="15">
        <v>0</v>
      </c>
      <c r="J49" s="15">
        <v>0</v>
      </c>
      <c r="K49" s="15">
        <f>28518/2</f>
        <v>14259</v>
      </c>
      <c r="L49" s="14" t="s">
        <v>35</v>
      </c>
      <c r="M49" s="16">
        <v>1</v>
      </c>
      <c r="N49" s="16">
        <v>0</v>
      </c>
      <c r="O49" s="16">
        <v>1</v>
      </c>
      <c r="P49" s="16">
        <v>2</v>
      </c>
      <c r="Q49" s="16">
        <v>0</v>
      </c>
      <c r="R49" s="16">
        <v>0</v>
      </c>
      <c r="S49" s="16">
        <v>0</v>
      </c>
      <c r="T49" s="16">
        <v>0</v>
      </c>
      <c r="U49" s="17">
        <f t="shared" si="2"/>
        <v>4</v>
      </c>
      <c r="V49" s="18">
        <f t="shared" si="3"/>
        <v>169683</v>
      </c>
    </row>
    <row r="50" spans="1:22" x14ac:dyDescent="0.3">
      <c r="A50" s="13" t="s">
        <v>52</v>
      </c>
      <c r="B50" s="13" t="s">
        <v>147</v>
      </c>
      <c r="C50" s="14" t="s">
        <v>148</v>
      </c>
      <c r="D50" s="14">
        <v>2021</v>
      </c>
      <c r="E50" s="14" t="s">
        <v>34</v>
      </c>
      <c r="F50" s="15">
        <v>0</v>
      </c>
      <c r="G50" s="15">
        <v>0</v>
      </c>
      <c r="H50" s="15">
        <f>1145456/2</f>
        <v>572728</v>
      </c>
      <c r="I50" s="15">
        <v>0</v>
      </c>
      <c r="J50" s="15">
        <v>0</v>
      </c>
      <c r="K50" s="15">
        <f>114544/2</f>
        <v>57272</v>
      </c>
      <c r="L50" s="14"/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7">
        <f t="shared" si="2"/>
        <v>0</v>
      </c>
      <c r="V50" s="18">
        <f t="shared" si="3"/>
        <v>630000</v>
      </c>
    </row>
    <row r="51" spans="1:22" x14ac:dyDescent="0.3">
      <c r="A51" s="13" t="s">
        <v>52</v>
      </c>
      <c r="B51" s="13" t="s">
        <v>149</v>
      </c>
      <c r="C51" s="14" t="s">
        <v>150</v>
      </c>
      <c r="D51" s="14">
        <v>2021</v>
      </c>
      <c r="E51" s="14" t="s">
        <v>125</v>
      </c>
      <c r="F51" s="15">
        <f>688128/2</f>
        <v>344064</v>
      </c>
      <c r="G51" s="15">
        <v>1066206</v>
      </c>
      <c r="H51" s="15">
        <f>1017888/2</f>
        <v>508944</v>
      </c>
      <c r="I51" s="15">
        <f>195200/2</f>
        <v>97600</v>
      </c>
      <c r="J51" s="15">
        <v>0</v>
      </c>
      <c r="K51" s="15">
        <f>370976/2</f>
        <v>185488</v>
      </c>
      <c r="L51" s="14" t="s">
        <v>35</v>
      </c>
      <c r="M51" s="16">
        <v>21</v>
      </c>
      <c r="N51" s="16">
        <v>20</v>
      </c>
      <c r="O51" s="16">
        <v>7</v>
      </c>
      <c r="P51" s="16">
        <v>13</v>
      </c>
      <c r="Q51" s="16">
        <v>0</v>
      </c>
      <c r="R51" s="16">
        <v>0</v>
      </c>
      <c r="S51" s="16">
        <v>0</v>
      </c>
      <c r="T51" s="16">
        <v>0</v>
      </c>
      <c r="U51" s="17">
        <f t="shared" si="2"/>
        <v>61</v>
      </c>
      <c r="V51" s="18">
        <f t="shared" si="3"/>
        <v>2202302</v>
      </c>
    </row>
    <row r="52" spans="1:22" x14ac:dyDescent="0.3">
      <c r="A52" s="13" t="s">
        <v>52</v>
      </c>
      <c r="B52" s="13" t="s">
        <v>151</v>
      </c>
      <c r="C52" s="14" t="s">
        <v>152</v>
      </c>
      <c r="D52" s="14">
        <v>2021</v>
      </c>
      <c r="E52" s="14" t="s">
        <v>113</v>
      </c>
      <c r="F52" s="15">
        <v>0</v>
      </c>
      <c r="G52" s="15">
        <v>0</v>
      </c>
      <c r="H52" s="15">
        <f>1181820/2</f>
        <v>590910</v>
      </c>
      <c r="I52" s="15">
        <v>0</v>
      </c>
      <c r="J52" s="15">
        <v>0</v>
      </c>
      <c r="K52" s="15">
        <f>118180/2</f>
        <v>59090</v>
      </c>
      <c r="L52" s="14"/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7">
        <f t="shared" si="2"/>
        <v>0</v>
      </c>
      <c r="V52" s="18">
        <f t="shared" si="3"/>
        <v>650000</v>
      </c>
    </row>
    <row r="53" spans="1:22" x14ac:dyDescent="0.3">
      <c r="A53" s="13" t="s">
        <v>52</v>
      </c>
      <c r="B53" s="13" t="s">
        <v>153</v>
      </c>
      <c r="C53" s="14" t="s">
        <v>154</v>
      </c>
      <c r="D53" s="14">
        <v>2021</v>
      </c>
      <c r="E53" s="14" t="s">
        <v>34</v>
      </c>
      <c r="F53" s="15">
        <v>0</v>
      </c>
      <c r="G53" s="15">
        <v>0</v>
      </c>
      <c r="H53" s="15">
        <f>304696/2</f>
        <v>152348</v>
      </c>
      <c r="I53" s="15">
        <v>0</v>
      </c>
      <c r="J53" s="15">
        <v>0</v>
      </c>
      <c r="K53" s="15">
        <f>(30469/2)-1</f>
        <v>15233.5</v>
      </c>
      <c r="L53" s="14"/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7">
        <f t="shared" si="2"/>
        <v>0</v>
      </c>
      <c r="V53" s="18">
        <f t="shared" si="3"/>
        <v>167581.5</v>
      </c>
    </row>
    <row r="54" spans="1:22" x14ac:dyDescent="0.3">
      <c r="A54" s="13" t="s">
        <v>52</v>
      </c>
      <c r="B54" s="13" t="s">
        <v>155</v>
      </c>
      <c r="C54" s="14" t="s">
        <v>156</v>
      </c>
      <c r="D54" s="14">
        <v>2021</v>
      </c>
      <c r="E54" s="14" t="s">
        <v>113</v>
      </c>
      <c r="F54" s="15">
        <v>0</v>
      </c>
      <c r="G54" s="15">
        <v>0</v>
      </c>
      <c r="H54" s="15">
        <f>150000/2</f>
        <v>75000</v>
      </c>
      <c r="I54" s="15">
        <v>0</v>
      </c>
      <c r="J54" s="15">
        <v>0</v>
      </c>
      <c r="K54" s="15">
        <f>15000/2</f>
        <v>7500</v>
      </c>
      <c r="L54" s="14"/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7">
        <f t="shared" si="2"/>
        <v>0</v>
      </c>
      <c r="V54" s="18">
        <f t="shared" si="3"/>
        <v>82500</v>
      </c>
    </row>
    <row r="55" spans="1:22" x14ac:dyDescent="0.3">
      <c r="A55" s="13" t="s">
        <v>52</v>
      </c>
      <c r="B55" s="13" t="s">
        <v>157</v>
      </c>
      <c r="C55" s="14" t="s">
        <v>158</v>
      </c>
      <c r="D55" s="14">
        <v>2021</v>
      </c>
      <c r="E55" s="14" t="s">
        <v>17</v>
      </c>
      <c r="F55" s="15">
        <v>0</v>
      </c>
      <c r="G55" s="15">
        <v>0</v>
      </c>
      <c r="H55" s="15">
        <v>0</v>
      </c>
      <c r="I55" s="15">
        <v>0</v>
      </c>
      <c r="J55" s="15">
        <f>279666/2</f>
        <v>139833</v>
      </c>
      <c r="K55" s="15">
        <f>27966/2</f>
        <v>13983</v>
      </c>
      <c r="L55" s="14"/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7">
        <f t="shared" si="2"/>
        <v>0</v>
      </c>
      <c r="V55" s="18">
        <f t="shared" si="3"/>
        <v>153816</v>
      </c>
    </row>
    <row r="56" spans="1:22" x14ac:dyDescent="0.3">
      <c r="A56" s="13" t="s">
        <v>52</v>
      </c>
      <c r="B56" s="13" t="s">
        <v>159</v>
      </c>
      <c r="C56" s="14" t="s">
        <v>160</v>
      </c>
      <c r="D56" s="14">
        <v>2021</v>
      </c>
      <c r="E56" s="14" t="s">
        <v>113</v>
      </c>
      <c r="F56" s="15">
        <v>0</v>
      </c>
      <c r="G56" s="15">
        <v>0</v>
      </c>
      <c r="H56" s="15">
        <v>343986</v>
      </c>
      <c r="I56" s="15">
        <v>0</v>
      </c>
      <c r="J56" s="15">
        <v>0</v>
      </c>
      <c r="K56" s="15">
        <v>33350</v>
      </c>
      <c r="L56" s="14" t="s">
        <v>36</v>
      </c>
      <c r="M56" s="16"/>
      <c r="N56" s="16"/>
      <c r="O56" s="16"/>
      <c r="P56" s="16"/>
      <c r="Q56" s="16"/>
      <c r="R56" s="16"/>
      <c r="S56" s="16"/>
      <c r="T56" s="16"/>
      <c r="U56" s="17">
        <f t="shared" si="2"/>
        <v>0</v>
      </c>
      <c r="V56" s="18">
        <f t="shared" si="3"/>
        <v>377336</v>
      </c>
    </row>
    <row r="57" spans="1:22" x14ac:dyDescent="0.3">
      <c r="A57" s="13" t="s">
        <v>77</v>
      </c>
      <c r="B57" s="13" t="s">
        <v>161</v>
      </c>
      <c r="C57" s="14" t="s">
        <v>162</v>
      </c>
      <c r="D57" s="14">
        <v>2021</v>
      </c>
      <c r="E57" s="14" t="s">
        <v>34</v>
      </c>
      <c r="F57" s="15">
        <v>0</v>
      </c>
      <c r="G57" s="15">
        <v>258888</v>
      </c>
      <c r="H57" s="15">
        <v>92827</v>
      </c>
      <c r="I57" s="15">
        <v>0</v>
      </c>
      <c r="J57" s="15">
        <v>0</v>
      </c>
      <c r="K57" s="15">
        <v>32090</v>
      </c>
      <c r="L57" s="14" t="s">
        <v>35</v>
      </c>
      <c r="M57" s="16">
        <v>0</v>
      </c>
      <c r="N57" s="16">
        <v>6</v>
      </c>
      <c r="O57" s="16">
        <v>3</v>
      </c>
      <c r="P57" s="16">
        <v>4</v>
      </c>
      <c r="Q57" s="16">
        <v>0</v>
      </c>
      <c r="R57" s="16">
        <v>0</v>
      </c>
      <c r="S57" s="16">
        <v>0</v>
      </c>
      <c r="T57" s="16">
        <v>0</v>
      </c>
      <c r="U57" s="17">
        <f t="shared" si="2"/>
        <v>13</v>
      </c>
      <c r="V57" s="18">
        <f t="shared" si="3"/>
        <v>383805</v>
      </c>
    </row>
    <row r="58" spans="1:22" x14ac:dyDescent="0.3">
      <c r="A58" s="13" t="s">
        <v>66</v>
      </c>
      <c r="B58" s="13" t="s">
        <v>163</v>
      </c>
      <c r="C58" s="14" t="s">
        <v>164</v>
      </c>
      <c r="D58" s="14">
        <v>2021</v>
      </c>
      <c r="E58" s="14" t="s">
        <v>34</v>
      </c>
      <c r="F58" s="15">
        <v>0</v>
      </c>
      <c r="G58" s="15">
        <v>0</v>
      </c>
      <c r="H58" s="15">
        <v>276621</v>
      </c>
      <c r="I58" s="15">
        <v>44753</v>
      </c>
      <c r="J58" s="15">
        <v>0</v>
      </c>
      <c r="K58" s="15">
        <v>23626</v>
      </c>
      <c r="L58" s="14" t="s">
        <v>36</v>
      </c>
      <c r="M58" s="16"/>
      <c r="N58" s="16"/>
      <c r="O58" s="16"/>
      <c r="P58" s="16"/>
      <c r="Q58" s="16"/>
      <c r="R58" s="16"/>
      <c r="S58" s="16"/>
      <c r="T58" s="16"/>
      <c r="U58" s="17">
        <f t="shared" si="2"/>
        <v>0</v>
      </c>
      <c r="V58" s="18">
        <f t="shared" si="3"/>
        <v>345000</v>
      </c>
    </row>
    <row r="59" spans="1:22" x14ac:dyDescent="0.3">
      <c r="A59" s="13" t="s">
        <v>101</v>
      </c>
      <c r="B59" s="13" t="s">
        <v>165</v>
      </c>
      <c r="C59" s="14" t="s">
        <v>166</v>
      </c>
      <c r="D59" s="14">
        <v>2021</v>
      </c>
      <c r="E59" s="14" t="s">
        <v>34</v>
      </c>
      <c r="F59" s="15">
        <v>0</v>
      </c>
      <c r="G59" s="15">
        <v>0</v>
      </c>
      <c r="H59" s="15">
        <v>61740</v>
      </c>
      <c r="I59" s="15">
        <v>100750</v>
      </c>
      <c r="J59" s="15">
        <v>0</v>
      </c>
      <c r="K59" s="15">
        <v>16249</v>
      </c>
      <c r="L59" s="14" t="s">
        <v>36</v>
      </c>
      <c r="M59" s="16"/>
      <c r="N59" s="16"/>
      <c r="O59" s="16"/>
      <c r="P59" s="16"/>
      <c r="Q59" s="16"/>
      <c r="R59" s="16"/>
      <c r="S59" s="16"/>
      <c r="T59" s="16"/>
      <c r="U59" s="17">
        <f t="shared" si="2"/>
        <v>0</v>
      </c>
      <c r="V59" s="18">
        <f t="shared" si="3"/>
        <v>178739</v>
      </c>
    </row>
    <row r="60" spans="1:22" x14ac:dyDescent="0.3">
      <c r="A60" s="13"/>
      <c r="B60" s="13"/>
      <c r="C60" s="14"/>
      <c r="D60" s="14"/>
      <c r="E60" s="14"/>
      <c r="F60" s="15"/>
      <c r="G60" s="15"/>
      <c r="H60" s="15"/>
      <c r="I60" s="15"/>
      <c r="J60" s="15"/>
      <c r="K60" s="15"/>
      <c r="L60" s="14"/>
      <c r="M60" s="16"/>
      <c r="N60" s="16"/>
      <c r="O60" s="16"/>
      <c r="P60" s="16"/>
      <c r="Q60" s="16"/>
      <c r="R60" s="16"/>
      <c r="S60" s="16"/>
      <c r="T60" s="16"/>
      <c r="U60" s="17">
        <f t="shared" si="2"/>
        <v>0</v>
      </c>
      <c r="V60" s="18">
        <f t="shared" si="3"/>
        <v>0</v>
      </c>
    </row>
    <row r="61" spans="1:22" x14ac:dyDescent="0.3">
      <c r="A61" s="13"/>
      <c r="B61" s="13"/>
      <c r="C61" s="14"/>
      <c r="D61" s="14"/>
      <c r="E61" s="14"/>
      <c r="F61" s="15"/>
      <c r="G61" s="15"/>
      <c r="H61" s="15"/>
      <c r="I61" s="15"/>
      <c r="J61" s="15"/>
      <c r="K61" s="15"/>
      <c r="L61" s="14"/>
      <c r="M61" s="16"/>
      <c r="N61" s="16"/>
      <c r="O61" s="16"/>
      <c r="P61" s="16"/>
      <c r="Q61" s="16"/>
      <c r="R61" s="16"/>
      <c r="S61" s="16"/>
      <c r="T61" s="16"/>
      <c r="U61" s="17">
        <f t="shared" si="2"/>
        <v>0</v>
      </c>
      <c r="V61" s="18">
        <f t="shared" si="3"/>
        <v>0</v>
      </c>
    </row>
    <row r="62" spans="1:22" x14ac:dyDescent="0.3">
      <c r="A62" s="13"/>
      <c r="B62" s="13"/>
      <c r="C62" s="14"/>
      <c r="D62" s="14"/>
      <c r="E62" s="14"/>
      <c r="F62" s="15"/>
      <c r="G62" s="15"/>
      <c r="H62" s="15"/>
      <c r="I62" s="15"/>
      <c r="J62" s="15"/>
      <c r="K62" s="15"/>
      <c r="L62" s="14"/>
      <c r="M62" s="16"/>
      <c r="N62" s="16"/>
      <c r="O62" s="16"/>
      <c r="P62" s="16"/>
      <c r="Q62" s="16"/>
      <c r="R62" s="16"/>
      <c r="S62" s="16"/>
      <c r="T62" s="16"/>
      <c r="U62" s="17">
        <f t="shared" si="2"/>
        <v>0</v>
      </c>
      <c r="V62" s="18">
        <f t="shared" si="3"/>
        <v>0</v>
      </c>
    </row>
    <row r="63" spans="1:22" x14ac:dyDescent="0.3">
      <c r="A63" s="13"/>
      <c r="B63" s="13"/>
      <c r="C63" s="14"/>
      <c r="D63" s="14"/>
      <c r="E63" s="14"/>
      <c r="F63" s="15"/>
      <c r="G63" s="15"/>
      <c r="H63" s="15"/>
      <c r="I63" s="15"/>
      <c r="J63" s="15"/>
      <c r="K63" s="15"/>
      <c r="L63" s="14"/>
      <c r="M63" s="16"/>
      <c r="N63" s="16"/>
      <c r="O63" s="16"/>
      <c r="P63" s="16"/>
      <c r="Q63" s="16"/>
      <c r="R63" s="16"/>
      <c r="S63" s="16"/>
      <c r="T63" s="16"/>
      <c r="U63" s="17">
        <f t="shared" si="2"/>
        <v>0</v>
      </c>
      <c r="V63" s="18">
        <f t="shared" si="3"/>
        <v>0</v>
      </c>
    </row>
    <row r="64" spans="1:22" x14ac:dyDescent="0.3">
      <c r="A64" s="13"/>
      <c r="B64" s="13"/>
      <c r="C64" s="14"/>
      <c r="D64" s="14"/>
      <c r="E64" s="14"/>
      <c r="F64" s="15"/>
      <c r="G64" s="15"/>
      <c r="H64" s="15"/>
      <c r="I64" s="15"/>
      <c r="J64" s="15"/>
      <c r="K64" s="15"/>
      <c r="L64" s="14"/>
      <c r="M64" s="16"/>
      <c r="N64" s="16"/>
      <c r="O64" s="16"/>
      <c r="P64" s="16"/>
      <c r="Q64" s="16"/>
      <c r="R64" s="16"/>
      <c r="S64" s="16"/>
      <c r="T64" s="16"/>
      <c r="U64" s="17">
        <f t="shared" si="2"/>
        <v>0</v>
      </c>
      <c r="V64" s="18">
        <f t="shared" si="3"/>
        <v>0</v>
      </c>
    </row>
    <row r="65" spans="1:22" x14ac:dyDescent="0.3">
      <c r="A65" s="13"/>
      <c r="B65" s="13"/>
      <c r="C65" s="14"/>
      <c r="D65" s="14"/>
      <c r="E65" s="14"/>
      <c r="F65" s="15"/>
      <c r="G65" s="15"/>
      <c r="H65" s="15"/>
      <c r="I65" s="15"/>
      <c r="J65" s="15"/>
      <c r="K65" s="15"/>
      <c r="L65" s="14"/>
      <c r="M65" s="16"/>
      <c r="N65" s="16"/>
      <c r="O65" s="16"/>
      <c r="P65" s="16"/>
      <c r="Q65" s="16"/>
      <c r="R65" s="16"/>
      <c r="S65" s="16"/>
      <c r="T65" s="16"/>
      <c r="U65" s="17">
        <f t="shared" si="2"/>
        <v>0</v>
      </c>
      <c r="V65" s="18">
        <f t="shared" si="3"/>
        <v>0</v>
      </c>
    </row>
    <row r="66" spans="1:22" x14ac:dyDescent="0.3">
      <c r="A66" s="13"/>
      <c r="B66" s="13"/>
      <c r="C66" s="14"/>
      <c r="D66" s="14"/>
      <c r="E66" s="14"/>
      <c r="F66" s="15"/>
      <c r="G66" s="15"/>
      <c r="H66" s="15"/>
      <c r="I66" s="15"/>
      <c r="J66" s="15"/>
      <c r="K66" s="15"/>
      <c r="L66" s="14"/>
      <c r="M66" s="16"/>
      <c r="N66" s="16"/>
      <c r="O66" s="16"/>
      <c r="P66" s="16"/>
      <c r="Q66" s="16"/>
      <c r="R66" s="16"/>
      <c r="S66" s="16"/>
      <c r="T66" s="16"/>
      <c r="U66" s="17">
        <f t="shared" si="2"/>
        <v>0</v>
      </c>
      <c r="V66" s="18">
        <f t="shared" si="3"/>
        <v>0</v>
      </c>
    </row>
    <row r="67" spans="1:22" x14ac:dyDescent="0.3">
      <c r="A67" s="13"/>
      <c r="B67" s="13"/>
      <c r="C67" s="14"/>
      <c r="D67" s="14"/>
      <c r="E67" s="14"/>
      <c r="F67" s="15"/>
      <c r="G67" s="15"/>
      <c r="H67" s="15"/>
      <c r="I67" s="15"/>
      <c r="J67" s="15"/>
      <c r="K67" s="15"/>
      <c r="L67" s="14"/>
      <c r="M67" s="16"/>
      <c r="N67" s="16"/>
      <c r="O67" s="16"/>
      <c r="P67" s="16"/>
      <c r="Q67" s="16"/>
      <c r="R67" s="16"/>
      <c r="S67" s="16"/>
      <c r="T67" s="16"/>
      <c r="U67" s="17">
        <f t="shared" si="2"/>
        <v>0</v>
      </c>
      <c r="V67" s="18">
        <f t="shared" si="3"/>
        <v>0</v>
      </c>
    </row>
    <row r="68" spans="1:22" x14ac:dyDescent="0.3">
      <c r="A68" s="13"/>
      <c r="B68" s="13"/>
      <c r="C68" s="14"/>
      <c r="D68" s="14"/>
      <c r="E68" s="14"/>
      <c r="F68" s="15"/>
      <c r="G68" s="15"/>
      <c r="H68" s="15"/>
      <c r="I68" s="15"/>
      <c r="J68" s="15"/>
      <c r="K68" s="15"/>
      <c r="L68" s="14"/>
      <c r="M68" s="16"/>
      <c r="N68" s="16"/>
      <c r="O68" s="16"/>
      <c r="P68" s="16"/>
      <c r="Q68" s="16"/>
      <c r="R68" s="16"/>
      <c r="S68" s="16"/>
      <c r="T68" s="16"/>
      <c r="U68" s="17">
        <f t="shared" si="2"/>
        <v>0</v>
      </c>
      <c r="V68" s="18">
        <f t="shared" si="3"/>
        <v>0</v>
      </c>
    </row>
    <row r="69" spans="1:22" x14ac:dyDescent="0.3">
      <c r="A69" s="13"/>
      <c r="B69" s="13"/>
      <c r="C69" s="14"/>
      <c r="D69" s="14"/>
      <c r="E69" s="14"/>
      <c r="F69" s="15"/>
      <c r="G69" s="15"/>
      <c r="H69" s="15"/>
      <c r="I69" s="15"/>
      <c r="J69" s="15"/>
      <c r="K69" s="15"/>
      <c r="L69" s="14"/>
      <c r="M69" s="16"/>
      <c r="N69" s="16"/>
      <c r="O69" s="16"/>
      <c r="P69" s="16"/>
      <c r="Q69" s="16"/>
      <c r="R69" s="16"/>
      <c r="S69" s="16"/>
      <c r="T69" s="16"/>
      <c r="U69" s="17">
        <f t="shared" si="2"/>
        <v>0</v>
      </c>
      <c r="V69" s="18">
        <f t="shared" si="3"/>
        <v>0</v>
      </c>
    </row>
  </sheetData>
  <autoFilter ref="A6:V6" xr:uid="{D8933541-E841-4A5C-96FA-20D03EB29F1F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69">
    <cfRule type="expression" dxfId="3" priority="4">
      <formula>OR($D7&gt;2021,AND($D7&lt;2021,$D7&lt;&gt;""))</formula>
    </cfRule>
  </conditionalFormatting>
  <conditionalFormatting sqref="V7:V69">
    <cfRule type="cellIs" dxfId="2" priority="1" operator="lessThan">
      <formula>0</formula>
    </cfRule>
  </conditionalFormatting>
  <conditionalFormatting sqref="V7:V69">
    <cfRule type="expression" dxfId="1" priority="2">
      <formula>$V$7&lt;0</formula>
    </cfRule>
  </conditionalFormatting>
  <conditionalFormatting sqref="C7:C69">
    <cfRule type="expression" dxfId="0" priority="5">
      <formula>(#REF!&gt;1)</formula>
    </cfRule>
  </conditionalFormatting>
  <dataValidations count="3">
    <dataValidation type="list" allowBlank="1" showInputMessage="1" showErrorMessage="1" sqref="E7:E69" xr:uid="{66BC57A0-4135-4A63-A4C2-3DD862786E72}">
      <formula1>"PH, TH, Joint TH &amp; PH-RRH, HMIS, SSO, TRA, PRA, SRA, S+C/SRO"</formula1>
    </dataValidation>
    <dataValidation allowBlank="1" showErrorMessage="1" sqref="A6:V6 F7:K69 M7:T69" xr:uid="{241306CD-440F-4120-B784-B0DCCED2EC52}"/>
    <dataValidation type="list" allowBlank="1" showInputMessage="1" showErrorMessage="1" sqref="L7:L69" xr:uid="{AB83756F-7D3C-45E8-B24B-10EA49576182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2A00A75FB2BD469FC5BABC27835FFD" ma:contentTypeVersion="15" ma:contentTypeDescription="Create a new document." ma:contentTypeScope="" ma:versionID="b3e9cbc27d4939c5d3b972c84ea4b156">
  <xsd:schema xmlns:xsd="http://www.w3.org/2001/XMLSchema" xmlns:xs="http://www.w3.org/2001/XMLSchema" xmlns:p="http://schemas.microsoft.com/office/2006/metadata/properties" xmlns:ns1="http://schemas.microsoft.com/sharepoint/v3" xmlns:ns3="750983b6-60eb-446f-a2fd-b09d080777e3" xmlns:ns4="c6d93d11-28f8-4e6d-ae4f-5893c68de00b" targetNamespace="http://schemas.microsoft.com/office/2006/metadata/properties" ma:root="true" ma:fieldsID="b9ea013d0c3e060d9e00b4fecfd4e62a" ns1:_="" ns3:_="" ns4:_="">
    <xsd:import namespace="http://schemas.microsoft.com/sharepoint/v3"/>
    <xsd:import namespace="750983b6-60eb-446f-a2fd-b09d080777e3"/>
    <xsd:import namespace="c6d93d11-28f8-4e6d-ae4f-5893c68de0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1:_ip_UnifiedCompliancePolicyProperties" minOccurs="0"/>
                <xsd:element ref="ns1:_ip_UnifiedCompliancePolicyUIAction" minOccurs="0"/>
                <xsd:element ref="ns4:MediaServiceLocation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0983b6-60eb-446f-a2fd-b09d080777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93d11-28f8-4e6d-ae4f-5893c68de0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CD4E2D-A028-4C78-B2E0-679FFA364334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schemas.microsoft.com/sharepoint/v3"/>
    <ds:schemaRef ds:uri="750983b6-60eb-446f-a2fd-b09d080777e3"/>
    <ds:schemaRef ds:uri="http://schemas.openxmlformats.org/package/2006/metadata/core-properties"/>
    <ds:schemaRef ds:uri="c6d93d11-28f8-4e6d-ae4f-5893c68de00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5A380E7-AAB0-4142-AF93-EFADA861DFB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FBE2B5-034B-4AA6-97D9-E7BAD0727C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50983b6-60eb-446f-a2fd-b09d080777e3"/>
    <ds:schemaRef ds:uri="c6d93d11-28f8-4e6d-ae4f-5893c68de0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2020-06-14T22:21:17Z</dcterms:created>
  <dcterms:modified xsi:type="dcterms:W3CDTF">2020-09-18T18:25:43Z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0x0101001A2A00A75FB2BD469FC5BABC27835FFD</vt:lpwstr>
  </property>
</Properties>
</file>